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65521" windowWidth="10590" windowHeight="9210" tabRatio="856" firstSheet="1" activeTab="1"/>
  </bookViews>
  <sheets>
    <sheet name="zestawienie komunalna" sheetId="1" r:id="rId1"/>
    <sheet name="koszt. inw. - chodnik. jedn." sheetId="2" r:id="rId2"/>
    <sheet name="koszt. inw. - chodnik dwustron." sheetId="3" r:id="rId3"/>
  </sheets>
  <definedNames>
    <definedName name="_xlnm.Print_Area" localSheetId="2">'koszt. inw. - chodnik dwustron.'!$A$1:$F$75</definedName>
    <definedName name="_xlnm.Print_Area" localSheetId="1">'koszt. inw. - chodnik. jedn.'!$A$1:$F$65</definedName>
    <definedName name="_xlnm.Print_Area" localSheetId="0">'zestawienie komunalna'!$A$1:$G$29</definedName>
    <definedName name="_xlnm.Print_Titles" localSheetId="1">'koszt. inw. - chodnik. jedn.'!$3:$5</definedName>
  </definedNames>
  <calcPr fullCalcOnLoad="1"/>
</workbook>
</file>

<file path=xl/sharedStrings.xml><?xml version="1.0" encoding="utf-8"?>
<sst xmlns="http://schemas.openxmlformats.org/spreadsheetml/2006/main" count="167" uniqueCount="101">
  <si>
    <t>opornik</t>
  </si>
  <si>
    <t>chodnik</t>
  </si>
  <si>
    <t>zjazdy</t>
  </si>
  <si>
    <t>L.p.</t>
  </si>
  <si>
    <t>Opis robót</t>
  </si>
  <si>
    <t>Jedn. miary</t>
  </si>
  <si>
    <t>Nazwa</t>
  </si>
  <si>
    <t>Ilość</t>
  </si>
  <si>
    <t>km</t>
  </si>
  <si>
    <r>
      <t>m</t>
    </r>
    <r>
      <rPr>
        <vertAlign val="superscript"/>
        <sz val="12"/>
        <rFont val="Times New Roman"/>
        <family val="1"/>
      </rPr>
      <t>2</t>
    </r>
  </si>
  <si>
    <t>Cena jednostkowa</t>
  </si>
  <si>
    <t>Wartość</t>
  </si>
  <si>
    <t>Kosztorys inwestorski</t>
  </si>
  <si>
    <t>ROBOTY PRZYGOTOWAWCZE CPV 45100000-8</t>
  </si>
  <si>
    <t xml:space="preserve">WYKONANIE NAWIERZCHNI JEZDNI CPV 45233000-9 </t>
  </si>
  <si>
    <t>ZESTAWIENIE   ILOŚCI OKREŚLONE NA PODSTAWIE PROGRAMU AC</t>
  </si>
  <si>
    <t>Roboty projektowane</t>
  </si>
  <si>
    <t>kr. Wtopiony</t>
  </si>
  <si>
    <t>obrzeze</t>
  </si>
  <si>
    <t>Roboty rozbiórkowe</t>
  </si>
  <si>
    <t>obrzez</t>
  </si>
  <si>
    <t>UL. KOMUNALNA</t>
  </si>
  <si>
    <t>KRAWĘŻNIK</t>
  </si>
  <si>
    <t>nawierzchnia bitumiczna</t>
  </si>
  <si>
    <t>Nawierzchnia frezowana</t>
  </si>
  <si>
    <t>obram</t>
  </si>
  <si>
    <t>Nawierzchnia do rozbiórki</t>
  </si>
  <si>
    <t>powierzchnia</t>
  </si>
  <si>
    <t>Istniejący kraężnik</t>
  </si>
  <si>
    <t>Zjazdy</t>
  </si>
  <si>
    <t>Chodnik</t>
  </si>
  <si>
    <t xml:space="preserve">Roboty ziemne </t>
  </si>
  <si>
    <t>(322,42+274,50)*0,30=179,08</t>
  </si>
  <si>
    <t>razem</t>
  </si>
  <si>
    <t>podatek VAT</t>
  </si>
  <si>
    <t xml:space="preserve">wartość końcowa </t>
  </si>
  <si>
    <r>
      <t>m</t>
    </r>
    <r>
      <rPr>
        <vertAlign val="superscript"/>
        <sz val="12"/>
        <rFont val="Times New Roman CE"/>
        <family val="1"/>
      </rPr>
      <t>2</t>
    </r>
  </si>
  <si>
    <t>mb</t>
  </si>
  <si>
    <t>Roboty pomiarowe przy przebudowie ulicy</t>
  </si>
  <si>
    <t>D-01.02.04 KNNR 6 0806-02</t>
  </si>
  <si>
    <t>D-01.02.04 KNNR 6  0805-07</t>
  </si>
  <si>
    <t xml:space="preserve">D-01.02.04 KNNR 6  0802-02 </t>
  </si>
  <si>
    <t>D-04.01.01 KNNR 6 0101-03</t>
  </si>
  <si>
    <t>D-04.01.01 KNNR 6 0101-01</t>
  </si>
  <si>
    <t>Wykonanie koryta pod nawierzchnię chodników</t>
  </si>
  <si>
    <t>D-04.02.01 KNNR 6 016-06</t>
  </si>
  <si>
    <t>D-04.02.01 KNNR 6 016-05</t>
  </si>
  <si>
    <t>Wykonanie warstwy podsypkowej pod nawierzchnię chodników</t>
  </si>
  <si>
    <t>D-08.01.01 KNNR 6 0401-01</t>
  </si>
  <si>
    <t>D-08.03.01. KNNR 6 0404-05</t>
  </si>
  <si>
    <t>Ława pod krawężniki betonowa z oporem</t>
  </si>
  <si>
    <t>D-04.04.02. KNNR 6 0113-05</t>
  </si>
  <si>
    <t>D-08.02.02. KNNR 6 0502-03</t>
  </si>
  <si>
    <r>
      <t>m</t>
    </r>
    <r>
      <rPr>
        <vertAlign val="superscript"/>
        <sz val="12"/>
        <rFont val="Times New Roman CE"/>
        <family val="0"/>
      </rPr>
      <t>2</t>
    </r>
  </si>
  <si>
    <t>D-08.02.02. KNNR 6 0502-02</t>
  </si>
  <si>
    <t>Wykonanie nawierzchni chodników z kostki betonowej o grubości 6 cm na podsypce cementowo-piaskowej</t>
  </si>
  <si>
    <t>mg</t>
  </si>
  <si>
    <t>ROBOTY WYKOŃCZENIOWE CPV 45233100-0</t>
  </si>
  <si>
    <t>Regulacja pionowa urządzeń obcych</t>
  </si>
  <si>
    <t>szt</t>
  </si>
  <si>
    <t xml:space="preserve"> ROBOTY ROZBIÓRKOWE CPV 45100000-8</t>
  </si>
  <si>
    <t>D-04.02.01 KNR 2-31 1406-02</t>
  </si>
  <si>
    <t>D-04.08.01 KNNR 6 0108-02</t>
  </si>
  <si>
    <t>D-08.01.01 KNR 2-31 0402-04</t>
  </si>
  <si>
    <t>D-01.01.01 KNR 2-01 0119 - 03</t>
  </si>
  <si>
    <t>D-05.03.13a  KNNR 6 0309-01</t>
  </si>
  <si>
    <t>D-07.01.01 KNNR 6 070502</t>
  </si>
  <si>
    <t>Na zadanie Przebudowa ulicy Żeromskiego w Lipnie</t>
  </si>
  <si>
    <t>Rozebranie istniejacej podbudowy ulicy o średniej szerokości 20 cm</t>
  </si>
  <si>
    <t>Wykonanie podbudowy z kruszyw łamanych stabilizowanych mechanicznie gr. 10 cm pod nawierzchnię zjazdów</t>
  </si>
  <si>
    <t>Rozebranie krawężników betonowych/kamiennych/ wraz  z transportem urobku w miejsce wskazane przez Inwestora</t>
  </si>
  <si>
    <t>Rozebranie nawierzchni chodników wraz  z transportem urobku w miejsce wskazane przez Inwestora</t>
  </si>
  <si>
    <t>Wykonanie warstwy odcinającej o grubości 10 cm</t>
  </si>
  <si>
    <t>Wykonanie warstwy ścieralnej z mieszanek mineralno-bitumicznych o gr. 4 cm</t>
  </si>
  <si>
    <t xml:space="preserve">Wykonanie ścieku z kostki betonowej gr. 8 cm na podsypce cementowo-piaskowej odprowadzającego wodę </t>
  </si>
  <si>
    <t>Ustawienie krawężników wystających 15x30 cm</t>
  </si>
  <si>
    <t>Ustawienie krawężników wtopionych 12x25 cm</t>
  </si>
  <si>
    <t>Ustawienie obrzeży betonowych 30x8 cm na ławie betonowej</t>
  </si>
  <si>
    <t>KNNR 6 0502-03</t>
  </si>
  <si>
    <t>D-08.01.01 KNNR 6 0401-06</t>
  </si>
  <si>
    <t>Wykonanie oznakowania poziomego jezdni grubowarstwowe</t>
  </si>
  <si>
    <t>CHODNIKI, ZJAZDY CPV 45233226-9</t>
  </si>
  <si>
    <t>Wykonanie koryta pod nawierzchnię zjazdów</t>
  </si>
  <si>
    <t>Wykonanie nawierzchni zjazdów z kostki betonowej o grubości 8 cm na podsypce cementowo-piaskowej</t>
  </si>
  <si>
    <r>
      <t>Wyrównanie istniejącej nawierzchni mieszanką mineralno-bitumiczną średnio 100 kg/m</t>
    </r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>(gr. 4 cm; 250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</si>
  <si>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Wyrównanie istniejącej nawierzchni mieszanką mineralno-bitumiczną średnio 75 kg/m</t>
    </r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 xml:space="preserve">(gr. 3 cm; </t>
    </r>
    <r>
      <rPr>
        <sz val="12"/>
        <rFont val="Times New Roman"/>
        <family val="1"/>
      </rPr>
      <t>)</t>
    </r>
  </si>
  <si>
    <t>D.04.03.01 KNNR 6 1005-07</t>
  </si>
  <si>
    <t>Skropienie asfaltem nawierzchni drogowych</t>
  </si>
  <si>
    <t>Wykonanie nawierzchni chodników z kostki betonowej o grubości 6 cm na podsypce cementowo-piaskowej gr 5 cm</t>
  </si>
  <si>
    <t>Ustawienie krawężników betonowych wystających 15x30 cm wraz z wykonaniem ławy betonowej z oporem</t>
  </si>
  <si>
    <t>Ustawienie krawężnika skośnego wraz z wykonaniem ławy betonowej z oporem</t>
  </si>
  <si>
    <t>Ustawienie krawężników betonowych wtopionych 15x22 cm wraz z wykonaniem ławy betonowej z oporem</t>
  </si>
  <si>
    <t>D.08.01.01a/b KNNR 6 0403-03</t>
  </si>
  <si>
    <t>Regulacja pionowa urządzeń obcych w asfalcie</t>
  </si>
  <si>
    <t>Regulacja pionowa urządzeń obcych w kostce</t>
  </si>
  <si>
    <t>Rozebranie krawężników betonowych/kamiennych/ wraz  z transportem urobku w miejsce wskazane przez Inwestora do 3 km</t>
  </si>
  <si>
    <t>Rozebranie nawierzchni chodników wraz  z transportem urobku w miejsce wskazane przez Inwestora do 3 km</t>
  </si>
  <si>
    <t>Wykonanie koryta pod nawierzchnię zjazdów  gł. 30 cm wraz  z transportem urobku  do 1 km</t>
  </si>
  <si>
    <t>Wykonanie koryta pod nawierzchnię chodników  gł 20 cm wraz  z transportem urobku  do 1 km</t>
  </si>
  <si>
    <t xml:space="preserve"> Przebudowa ulicy Ogrodowej w Lipnie</t>
  </si>
  <si>
    <r>
      <t xml:space="preserve">Kosztorys ofertowy                       </t>
    </r>
    <r>
      <rPr>
        <b/>
        <sz val="12"/>
        <rFont val="Times New Roman"/>
        <family val="1"/>
      </rPr>
      <t>Zal. Nr 3 do SIWZ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</si>
</sst>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\ &quot;zł&quot;"/>
    <numFmt numFmtId="167" formatCode="0.000"/>
    <numFmt numFmtId="168" formatCode="#,##0.000"/>
  </numFmts>
  <fonts count="54">
    <font>
      <sz val="10"/>
      <name val="Arial"/>
      <family val="0"/>
    </font>
    <font>
      <b/>
      <i/>
      <sz val="22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"/>
      <family val="0"/>
    </font>
    <font>
      <b/>
      <i/>
      <sz val="12"/>
      <name val="Arial"/>
      <family val="2"/>
    </font>
    <font>
      <sz val="8"/>
      <name val="Times New Roman"/>
      <family val="1"/>
    </font>
    <font>
      <sz val="8"/>
      <name val="Arial CE"/>
      <family val="0"/>
    </font>
    <font>
      <vertAlign val="superscript"/>
      <sz val="8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vertAlign val="superscript"/>
      <sz val="12"/>
      <name val="Times New Roman CE"/>
      <family val="0"/>
    </font>
    <font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/>
    </xf>
    <xf numFmtId="4" fontId="2" fillId="0" borderId="10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 wrapText="1"/>
    </xf>
    <xf numFmtId="4" fontId="2" fillId="0" borderId="12" xfId="0" applyNumberFormat="1" applyFont="1" applyBorder="1" applyAlignment="1">
      <alignment horizontal="right" wrapText="1"/>
    </xf>
    <xf numFmtId="4" fontId="2" fillId="0" borderId="12" xfId="0" applyNumberFormat="1" applyFont="1" applyBorder="1" applyAlignment="1">
      <alignment/>
    </xf>
    <xf numFmtId="2" fontId="2" fillId="0" borderId="11" xfId="0" applyNumberFormat="1" applyFont="1" applyBorder="1" applyAlignment="1">
      <alignment horizontal="right" wrapText="1"/>
    </xf>
    <xf numFmtId="4" fontId="2" fillId="0" borderId="16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2" fillId="0" borderId="11" xfId="0" applyFont="1" applyBorder="1" applyAlignment="1">
      <alignment horizontal="justify" vertical="top" wrapText="1"/>
    </xf>
    <xf numFmtId="0" fontId="9" fillId="0" borderId="17" xfId="0" applyFont="1" applyBorder="1" applyAlignment="1">
      <alignment horizontal="center" vertical="top"/>
    </xf>
    <xf numFmtId="4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4" fontId="9" fillId="0" borderId="21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8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 wrapText="1"/>
    </xf>
    <xf numFmtId="2" fontId="2" fillId="0" borderId="12" xfId="0" applyNumberFormat="1" applyFont="1" applyBorder="1" applyAlignment="1">
      <alignment horizontal="right" wrapText="1"/>
    </xf>
    <xf numFmtId="0" fontId="13" fillId="34" borderId="11" xfId="0" applyFont="1" applyFill="1" applyBorder="1" applyAlignment="1">
      <alignment horizontal="center" vertical="center" wrapText="1"/>
    </xf>
    <xf numFmtId="3" fontId="13" fillId="34" borderId="11" xfId="0" applyNumberFormat="1" applyFont="1" applyFill="1" applyBorder="1" applyAlignment="1">
      <alignment horizontal="center" vertical="center" wrapText="1"/>
    </xf>
    <xf numFmtId="3" fontId="13" fillId="34" borderId="15" xfId="0" applyNumberFormat="1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top" wrapText="1"/>
    </xf>
    <xf numFmtId="0" fontId="13" fillId="34" borderId="12" xfId="0" applyFont="1" applyFill="1" applyBorder="1" applyAlignment="1">
      <alignment horizontal="center" vertical="center" wrapText="1"/>
    </xf>
    <xf numFmtId="3" fontId="13" fillId="34" borderId="12" xfId="0" applyNumberFormat="1" applyFont="1" applyFill="1" applyBorder="1" applyAlignment="1">
      <alignment horizontal="center" vertical="center" wrapText="1"/>
    </xf>
    <xf numFmtId="1" fontId="13" fillId="34" borderId="12" xfId="0" applyNumberFormat="1" applyFont="1" applyFill="1" applyBorder="1" applyAlignment="1">
      <alignment horizontal="center"/>
    </xf>
    <xf numFmtId="0" fontId="13" fillId="34" borderId="16" xfId="0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left" vertical="top" wrapText="1"/>
    </xf>
    <xf numFmtId="4" fontId="9" fillId="0" borderId="18" xfId="0" applyNumberFormat="1" applyFont="1" applyBorder="1" applyAlignment="1">
      <alignment/>
    </xf>
    <xf numFmtId="2" fontId="9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2" fontId="9" fillId="0" borderId="11" xfId="0" applyNumberFormat="1" applyFont="1" applyBorder="1" applyAlignment="1">
      <alignment horizontal="right" wrapText="1"/>
    </xf>
    <xf numFmtId="0" fontId="7" fillId="0" borderId="0" xfId="0" applyFont="1" applyAlignment="1">
      <alignment horizontal="right"/>
    </xf>
    <xf numFmtId="0" fontId="9" fillId="0" borderId="22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6" fillId="0" borderId="11" xfId="0" applyFont="1" applyBorder="1" applyAlignment="1">
      <alignment horizontal="center" wrapText="1"/>
    </xf>
    <xf numFmtId="4" fontId="16" fillId="0" borderId="11" xfId="0" applyNumberFormat="1" applyFont="1" applyBorder="1" applyAlignment="1">
      <alignment horizontal="center" wrapText="1"/>
    </xf>
    <xf numFmtId="0" fontId="16" fillId="0" borderId="19" xfId="0" applyFont="1" applyBorder="1" applyAlignment="1">
      <alignment horizontal="right" wrapText="1"/>
    </xf>
    <xf numFmtId="0" fontId="16" fillId="0" borderId="11" xfId="0" applyFont="1" applyBorder="1" applyAlignment="1">
      <alignment horizontal="justify" vertical="top" wrapText="1"/>
    </xf>
    <xf numFmtId="0" fontId="16" fillId="0" borderId="15" xfId="0" applyFont="1" applyBorder="1" applyAlignment="1">
      <alignment horizontal="center"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center" wrapText="1"/>
    </xf>
    <xf numFmtId="4" fontId="16" fillId="0" borderId="16" xfId="0" applyNumberFormat="1" applyFont="1" applyBorder="1" applyAlignment="1">
      <alignment horizontal="right" wrapText="1"/>
    </xf>
    <xf numFmtId="0" fontId="16" fillId="0" borderId="13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4" fontId="16" fillId="0" borderId="10" xfId="0" applyNumberFormat="1" applyFont="1" applyBorder="1" applyAlignment="1">
      <alignment horizontal="center" wrapText="1"/>
    </xf>
    <xf numFmtId="0" fontId="16" fillId="0" borderId="18" xfId="0" applyFont="1" applyBorder="1" applyAlignment="1">
      <alignment horizontal="right" wrapText="1"/>
    </xf>
    <xf numFmtId="4" fontId="16" fillId="0" borderId="19" xfId="0" applyNumberFormat="1" applyFont="1" applyBorder="1" applyAlignment="1">
      <alignment horizontal="right" wrapText="1"/>
    </xf>
    <xf numFmtId="4" fontId="16" fillId="0" borderId="12" xfId="0" applyNumberFormat="1" applyFont="1" applyBorder="1" applyAlignment="1">
      <alignment horizontal="right" wrapText="1"/>
    </xf>
    <xf numFmtId="166" fontId="0" fillId="0" borderId="0" xfId="0" applyNumberFormat="1" applyFont="1" applyAlignment="1">
      <alignment/>
    </xf>
    <xf numFmtId="4" fontId="16" fillId="0" borderId="11" xfId="0" applyNumberFormat="1" applyFont="1" applyBorder="1" applyAlignment="1">
      <alignment horizontal="right" wrapText="1"/>
    </xf>
    <xf numFmtId="0" fontId="17" fillId="0" borderId="14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4" fontId="16" fillId="0" borderId="10" xfId="0" applyNumberFormat="1" applyFont="1" applyBorder="1" applyAlignment="1">
      <alignment horizontal="right" wrapText="1"/>
    </xf>
    <xf numFmtId="4" fontId="16" fillId="0" borderId="18" xfId="0" applyNumberFormat="1" applyFont="1" applyBorder="1" applyAlignment="1">
      <alignment horizontal="right" wrapText="1"/>
    </xf>
    <xf numFmtId="0" fontId="16" fillId="0" borderId="15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top" wrapText="1"/>
    </xf>
    <xf numFmtId="4" fontId="16" fillId="0" borderId="10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 vertical="top"/>
    </xf>
    <xf numFmtId="0" fontId="16" fillId="0" borderId="23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center" wrapText="1"/>
    </xf>
    <xf numFmtId="4" fontId="16" fillId="0" borderId="24" xfId="0" applyNumberFormat="1" applyFont="1" applyBorder="1" applyAlignment="1">
      <alignment horizontal="right" wrapText="1"/>
    </xf>
    <xf numFmtId="4" fontId="16" fillId="0" borderId="25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 vertical="top" wrapText="1"/>
    </xf>
    <xf numFmtId="4" fontId="16" fillId="0" borderId="12" xfId="0" applyNumberFormat="1" applyFont="1" applyFill="1" applyBorder="1" applyAlignment="1">
      <alignment horizontal="right" wrapText="1"/>
    </xf>
    <xf numFmtId="0" fontId="16" fillId="0" borderId="26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left" vertical="top" wrapText="1"/>
    </xf>
    <xf numFmtId="0" fontId="16" fillId="0" borderId="27" xfId="0" applyFont="1" applyBorder="1" applyAlignment="1">
      <alignment horizontal="center" wrapText="1"/>
    </xf>
    <xf numFmtId="4" fontId="16" fillId="0" borderId="27" xfId="0" applyNumberFormat="1" applyFont="1" applyBorder="1" applyAlignment="1">
      <alignment horizontal="right" wrapText="1"/>
    </xf>
    <xf numFmtId="4" fontId="16" fillId="0" borderId="28" xfId="0" applyNumberFormat="1" applyFont="1" applyBorder="1" applyAlignment="1">
      <alignment horizontal="right" wrapText="1"/>
    </xf>
    <xf numFmtId="0" fontId="16" fillId="0" borderId="11" xfId="0" applyFont="1" applyBorder="1" applyAlignment="1">
      <alignment horizontal="left" vertical="top" wrapText="1"/>
    </xf>
    <xf numFmtId="0" fontId="17" fillId="0" borderId="27" xfId="0" applyFont="1" applyBorder="1" applyAlignment="1">
      <alignment horizontal="left" vertical="top" wrapText="1"/>
    </xf>
    <xf numFmtId="2" fontId="16" fillId="0" borderId="27" xfId="0" applyNumberFormat="1" applyFont="1" applyBorder="1" applyAlignment="1">
      <alignment horizontal="right" wrapText="1"/>
    </xf>
    <xf numFmtId="2" fontId="16" fillId="0" borderId="28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16" fillId="0" borderId="10" xfId="0" applyNumberFormat="1" applyFont="1" applyBorder="1" applyAlignment="1">
      <alignment horizontal="right" wrapText="1"/>
    </xf>
    <xf numFmtId="2" fontId="16" fillId="0" borderId="11" xfId="0" applyNumberFormat="1" applyFont="1" applyBorder="1" applyAlignment="1">
      <alignment horizontal="right" wrapText="1"/>
    </xf>
    <xf numFmtId="2" fontId="16" fillId="0" borderId="12" xfId="0" applyNumberFormat="1" applyFont="1" applyBorder="1" applyAlignment="1">
      <alignment horizontal="right" wrapText="1"/>
    </xf>
    <xf numFmtId="2" fontId="2" fillId="0" borderId="29" xfId="0" applyNumberFormat="1" applyFont="1" applyBorder="1" applyAlignment="1">
      <alignment/>
    </xf>
    <xf numFmtId="2" fontId="16" fillId="0" borderId="10" xfId="0" applyNumberFormat="1" applyFont="1" applyBorder="1" applyAlignment="1">
      <alignment horizontal="center" wrapText="1"/>
    </xf>
    <xf numFmtId="2" fontId="16" fillId="0" borderId="11" xfId="0" applyNumberFormat="1" applyFont="1" applyBorder="1" applyAlignment="1">
      <alignment horizontal="center" wrapText="1"/>
    </xf>
    <xf numFmtId="2" fontId="16" fillId="0" borderId="24" xfId="0" applyNumberFormat="1" applyFont="1" applyBorder="1" applyAlignment="1">
      <alignment horizontal="right" wrapText="1"/>
    </xf>
    <xf numFmtId="0" fontId="9" fillId="0" borderId="11" xfId="0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justify" vertical="top" wrapText="1"/>
    </xf>
    <xf numFmtId="168" fontId="2" fillId="0" borderId="12" xfId="0" applyNumberFormat="1" applyFont="1" applyBorder="1" applyAlignment="1">
      <alignment horizontal="right" wrapText="1"/>
    </xf>
    <xf numFmtId="4" fontId="9" fillId="0" borderId="10" xfId="0" applyNumberFormat="1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2" fontId="2" fillId="0" borderId="30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right" wrapText="1"/>
    </xf>
    <xf numFmtId="2" fontId="2" fillId="0" borderId="12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32" xfId="0" applyNumberFormat="1" applyFont="1" applyFill="1" applyBorder="1" applyAlignment="1">
      <alignment horizontal="left" wrapText="1"/>
    </xf>
    <xf numFmtId="0" fontId="9" fillId="0" borderId="33" xfId="0" applyFont="1" applyBorder="1" applyAlignment="1">
      <alignment horizontal="center" vertical="top" wrapText="1"/>
    </xf>
    <xf numFmtId="4" fontId="2" fillId="0" borderId="32" xfId="0" applyNumberFormat="1" applyFont="1" applyBorder="1" applyAlignment="1">
      <alignment horizontal="left" vertical="center" wrapText="1"/>
    </xf>
    <xf numFmtId="0" fontId="9" fillId="0" borderId="32" xfId="0" applyFont="1" applyBorder="1" applyAlignment="1">
      <alignment horizontal="center" vertical="top" wrapText="1"/>
    </xf>
    <xf numFmtId="2" fontId="2" fillId="0" borderId="32" xfId="0" applyNumberFormat="1" applyFont="1" applyBorder="1" applyAlignment="1">
      <alignment/>
    </xf>
    <xf numFmtId="4" fontId="2" fillId="0" borderId="34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justify" wrapText="1"/>
    </xf>
    <xf numFmtId="3" fontId="13" fillId="34" borderId="13" xfId="0" applyNumberFormat="1" applyFont="1" applyFill="1" applyBorder="1" applyAlignment="1">
      <alignment horizontal="center" vertical="center" wrapText="1"/>
    </xf>
    <xf numFmtId="3" fontId="13" fillId="34" borderId="14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4" fontId="13" fillId="34" borderId="30" xfId="0" applyNumberFormat="1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3" fillId="34" borderId="31" xfId="0" applyFont="1" applyFill="1" applyBorder="1" applyAlignment="1">
      <alignment horizontal="center" vertical="center"/>
    </xf>
    <xf numFmtId="0" fontId="13" fillId="34" borderId="34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7" fillId="0" borderId="0" xfId="0" applyFont="1" applyAlignment="1">
      <alignment horizontal="right"/>
    </xf>
    <xf numFmtId="0" fontId="6" fillId="0" borderId="24" xfId="0" applyFont="1" applyBorder="1" applyAlignment="1">
      <alignment horizontal="center"/>
    </xf>
    <xf numFmtId="3" fontId="13" fillId="34" borderId="35" xfId="0" applyNumberFormat="1" applyFont="1" applyFill="1" applyBorder="1" applyAlignment="1">
      <alignment horizontal="center" vertical="center" wrapText="1"/>
    </xf>
    <xf numFmtId="3" fontId="13" fillId="34" borderId="33" xfId="0" applyNumberFormat="1" applyFont="1" applyFill="1" applyBorder="1" applyAlignment="1">
      <alignment horizontal="center" vertical="center" wrapText="1"/>
    </xf>
    <xf numFmtId="0" fontId="13" fillId="34" borderId="30" xfId="0" applyFont="1" applyFill="1" applyBorder="1" applyAlignment="1">
      <alignment horizontal="center" vertical="center" wrapText="1"/>
    </xf>
    <xf numFmtId="0" fontId="13" fillId="34" borderId="32" xfId="0" applyFont="1" applyFill="1" applyBorder="1" applyAlignment="1">
      <alignment horizontal="center" vertical="center" wrapText="1"/>
    </xf>
    <xf numFmtId="0" fontId="13" fillId="34" borderId="36" xfId="0" applyFont="1" applyFill="1" applyBorder="1" applyAlignment="1">
      <alignment horizontal="center" vertical="center" wrapText="1"/>
    </xf>
    <xf numFmtId="0" fontId="13" fillId="34" borderId="37" xfId="0" applyFont="1" applyFill="1" applyBorder="1" applyAlignment="1">
      <alignment horizontal="center" vertical="center" wrapText="1"/>
    </xf>
    <xf numFmtId="4" fontId="13" fillId="34" borderId="3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zoomScalePageLayoutView="0" workbookViewId="0" topLeftCell="A1">
      <selection activeCell="E35" sqref="E35"/>
    </sheetView>
  </sheetViews>
  <sheetFormatPr defaultColWidth="9.140625" defaultRowHeight="12.75"/>
  <cols>
    <col min="1" max="1" width="14.421875" style="0" customWidth="1"/>
    <col min="2" max="2" width="12.00390625" style="0" customWidth="1"/>
    <col min="3" max="3" width="12.28125" style="0" customWidth="1"/>
    <col min="5" max="5" width="13.140625" style="0" customWidth="1"/>
  </cols>
  <sheetData>
    <row r="1" spans="1:10" ht="12.75">
      <c r="A1" t="s">
        <v>15</v>
      </c>
      <c r="D1" s="35"/>
      <c r="E1" s="35"/>
      <c r="F1" s="35"/>
      <c r="G1" s="35"/>
      <c r="H1" s="35"/>
      <c r="I1" s="35"/>
      <c r="J1" s="35"/>
    </row>
    <row r="2" spans="1:10" ht="14.25" customHeight="1">
      <c r="A2" s="140" t="s">
        <v>21</v>
      </c>
      <c r="B2" s="140"/>
      <c r="C2" s="140"/>
      <c r="D2" s="140"/>
      <c r="E2" s="140"/>
      <c r="F2" s="140"/>
      <c r="G2" s="140"/>
      <c r="H2" s="34"/>
      <c r="I2" s="34"/>
      <c r="J2" s="34"/>
    </row>
    <row r="3" spans="1:10" ht="14.25" customHeight="1">
      <c r="A3" s="140"/>
      <c r="B3" s="140"/>
      <c r="C3" s="140"/>
      <c r="D3" s="140"/>
      <c r="E3" s="140"/>
      <c r="F3" s="140"/>
      <c r="G3" s="140"/>
      <c r="H3" s="34"/>
      <c r="I3" s="34"/>
      <c r="J3" s="34"/>
    </row>
    <row r="4" spans="1:10" ht="15">
      <c r="A4" s="143" t="s">
        <v>16</v>
      </c>
      <c r="B4" s="143"/>
      <c r="C4" s="143"/>
      <c r="D4" s="143"/>
      <c r="E4" s="143"/>
      <c r="F4" s="143"/>
      <c r="G4" s="143"/>
      <c r="H4" s="36"/>
      <c r="I4" s="36"/>
      <c r="J4" s="36"/>
    </row>
    <row r="5" spans="1:7" ht="25.5">
      <c r="A5" s="37" t="s">
        <v>22</v>
      </c>
      <c r="B5" s="37" t="s">
        <v>17</v>
      </c>
      <c r="C5" s="37" t="s">
        <v>18</v>
      </c>
      <c r="D5" s="37" t="s">
        <v>0</v>
      </c>
      <c r="E5" s="40" t="s">
        <v>23</v>
      </c>
      <c r="F5" s="37" t="s">
        <v>2</v>
      </c>
      <c r="G5" s="37" t="s">
        <v>1</v>
      </c>
    </row>
    <row r="6" spans="1:7" ht="12.75">
      <c r="A6">
        <v>18.6</v>
      </c>
      <c r="B6">
        <v>15</v>
      </c>
      <c r="C6">
        <v>22.59</v>
      </c>
      <c r="D6">
        <v>17.43</v>
      </c>
      <c r="E6">
        <v>2220.63</v>
      </c>
      <c r="F6">
        <v>15.4</v>
      </c>
      <c r="G6">
        <v>42.74</v>
      </c>
    </row>
    <row r="7" spans="1:7" ht="12.75">
      <c r="A7">
        <v>13.67</v>
      </c>
      <c r="B7">
        <v>23.37</v>
      </c>
      <c r="C7">
        <v>2.54</v>
      </c>
      <c r="D7">
        <v>26.76</v>
      </c>
      <c r="F7">
        <v>15.25</v>
      </c>
      <c r="G7">
        <v>37.79</v>
      </c>
    </row>
    <row r="8" spans="1:7" ht="12.75">
      <c r="A8">
        <v>19.32</v>
      </c>
      <c r="B8">
        <v>9.17</v>
      </c>
      <c r="C8">
        <v>122.39</v>
      </c>
      <c r="D8">
        <v>13.51</v>
      </c>
      <c r="F8">
        <v>27.54</v>
      </c>
      <c r="G8">
        <v>244.61</v>
      </c>
    </row>
    <row r="9" spans="1:7" ht="12.75">
      <c r="A9">
        <v>119.79</v>
      </c>
      <c r="B9">
        <v>17.74</v>
      </c>
      <c r="C9">
        <v>52.23</v>
      </c>
      <c r="D9">
        <v>13.52</v>
      </c>
      <c r="F9">
        <v>34.16</v>
      </c>
      <c r="G9">
        <v>101.32</v>
      </c>
    </row>
    <row r="10" spans="1:7" ht="12.75">
      <c r="A10">
        <v>47.12</v>
      </c>
      <c r="C10">
        <v>2.83</v>
      </c>
      <c r="D10">
        <v>26.76</v>
      </c>
      <c r="F10">
        <v>19.11</v>
      </c>
      <c r="G10">
        <v>4.13</v>
      </c>
    </row>
    <row r="11" spans="1:7" ht="12.75">
      <c r="A11">
        <v>94.36</v>
      </c>
      <c r="C11">
        <v>101.16</v>
      </c>
      <c r="G11">
        <v>1.59</v>
      </c>
    </row>
    <row r="12" spans="1:7" ht="12.75">
      <c r="A12">
        <v>99.28</v>
      </c>
      <c r="C12">
        <v>102.1</v>
      </c>
      <c r="G12">
        <v>203.9</v>
      </c>
    </row>
    <row r="13" ht="12.75">
      <c r="G13">
        <v>203.1</v>
      </c>
    </row>
    <row r="14" spans="1:7" ht="12.75">
      <c r="A14" s="39">
        <f aca="true" t="shared" si="0" ref="A14:G14">SUM(A6:A13)</f>
        <v>412.14</v>
      </c>
      <c r="B14" s="39">
        <f t="shared" si="0"/>
        <v>65.28</v>
      </c>
      <c r="C14" s="39">
        <f t="shared" si="0"/>
        <v>405.84000000000003</v>
      </c>
      <c r="D14" s="39">
        <f t="shared" si="0"/>
        <v>97.98</v>
      </c>
      <c r="E14" s="39">
        <f t="shared" si="0"/>
        <v>2220.63</v>
      </c>
      <c r="F14" s="39">
        <f t="shared" si="0"/>
        <v>111.46</v>
      </c>
      <c r="G14" s="39">
        <f t="shared" si="0"/>
        <v>839.18</v>
      </c>
    </row>
    <row r="15" spans="1:10" ht="15">
      <c r="A15" s="144" t="s">
        <v>19</v>
      </c>
      <c r="B15" s="144"/>
      <c r="C15" s="144"/>
      <c r="D15" s="144"/>
      <c r="E15" s="144"/>
      <c r="F15" s="144"/>
      <c r="G15" s="144"/>
      <c r="H15" s="36"/>
      <c r="I15" s="36"/>
      <c r="J15" s="36"/>
    </row>
    <row r="16" spans="1:7" ht="12.75">
      <c r="A16" s="141" t="s">
        <v>24</v>
      </c>
      <c r="B16" s="141" t="s">
        <v>26</v>
      </c>
      <c r="C16" s="142" t="s">
        <v>29</v>
      </c>
      <c r="D16" s="142"/>
      <c r="E16" s="142" t="s">
        <v>30</v>
      </c>
      <c r="F16" s="142"/>
      <c r="G16" s="141" t="s">
        <v>28</v>
      </c>
    </row>
    <row r="17" spans="1:7" ht="12.75">
      <c r="A17" s="141"/>
      <c r="B17" s="141"/>
      <c r="C17" t="s">
        <v>27</v>
      </c>
      <c r="D17" t="s">
        <v>25</v>
      </c>
      <c r="E17" t="s">
        <v>27</v>
      </c>
      <c r="F17" t="s">
        <v>20</v>
      </c>
      <c r="G17" s="141"/>
    </row>
    <row r="18" spans="1:7" ht="12.75">
      <c r="A18">
        <v>785</v>
      </c>
      <c r="B18">
        <v>274.5</v>
      </c>
      <c r="C18">
        <v>36</v>
      </c>
      <c r="D18">
        <v>18.83</v>
      </c>
      <c r="E18">
        <v>85.6</v>
      </c>
      <c r="F18">
        <v>49.42</v>
      </c>
      <c r="G18">
        <v>260.67</v>
      </c>
    </row>
    <row r="19" spans="1:7" ht="12.75">
      <c r="A19">
        <v>940</v>
      </c>
      <c r="C19">
        <v>16.31</v>
      </c>
      <c r="D19">
        <v>14.52</v>
      </c>
      <c r="E19">
        <v>197.25</v>
      </c>
      <c r="F19">
        <v>122.86</v>
      </c>
      <c r="G19">
        <v>218.36</v>
      </c>
    </row>
    <row r="20" spans="3:6" ht="12.75">
      <c r="C20">
        <v>41.99</v>
      </c>
      <c r="D20">
        <v>29.14</v>
      </c>
      <c r="E20">
        <v>39.57</v>
      </c>
      <c r="F20">
        <v>23.97</v>
      </c>
    </row>
    <row r="21" spans="3:4" ht="12.75">
      <c r="C21">
        <v>38.08</v>
      </c>
      <c r="D21">
        <v>18.15</v>
      </c>
    </row>
    <row r="22" spans="1:7" ht="12.75">
      <c r="A22" s="39">
        <f>SUM(A18:A21)</f>
        <v>1725</v>
      </c>
      <c r="B22" s="39">
        <f aca="true" t="shared" si="1" ref="B22:G22">SUM(B18:B21)</f>
        <v>274.5</v>
      </c>
      <c r="C22" s="39">
        <f t="shared" si="1"/>
        <v>132.38</v>
      </c>
      <c r="D22" s="39">
        <f t="shared" si="1"/>
        <v>80.63999999999999</v>
      </c>
      <c r="E22" s="39">
        <f t="shared" si="1"/>
        <v>322.42</v>
      </c>
      <c r="F22" s="39">
        <f t="shared" si="1"/>
        <v>196.25</v>
      </c>
      <c r="G22" s="39">
        <f t="shared" si="1"/>
        <v>479.03000000000003</v>
      </c>
    </row>
    <row r="24" ht="12.75">
      <c r="A24" t="s">
        <v>31</v>
      </c>
    </row>
    <row r="26" ht="12.75">
      <c r="A26" t="s">
        <v>32</v>
      </c>
    </row>
    <row r="27" ht="12.75">
      <c r="J27" s="38">
        <f>(322.42+274.5)*0.3</f>
        <v>179.07600000000002</v>
      </c>
    </row>
  </sheetData>
  <sheetProtection/>
  <mergeCells count="8">
    <mergeCell ref="A2:G3"/>
    <mergeCell ref="A16:A17"/>
    <mergeCell ref="E16:F16"/>
    <mergeCell ref="G16:G17"/>
    <mergeCell ref="A4:G4"/>
    <mergeCell ref="A15:G15"/>
    <mergeCell ref="B16:B17"/>
    <mergeCell ref="C16:D1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"/>
  <sheetViews>
    <sheetView tabSelected="1" view="pageBreakPreview" zoomScaleSheetLayoutView="100" zoomScalePageLayoutView="0" workbookViewId="0" topLeftCell="A1">
      <selection activeCell="B64" sqref="B64"/>
    </sheetView>
  </sheetViews>
  <sheetFormatPr defaultColWidth="9.140625" defaultRowHeight="12.75"/>
  <cols>
    <col min="1" max="1" width="5.421875" style="26" customWidth="1"/>
    <col min="2" max="2" width="52.421875" style="14" customWidth="1"/>
    <col min="3" max="3" width="9.28125" style="15" bestFit="1" customWidth="1"/>
    <col min="4" max="4" width="10.28125" style="16" customWidth="1"/>
    <col min="5" max="5" width="10.140625" style="2" bestFit="1" customWidth="1"/>
    <col min="6" max="6" width="16.421875" style="2" customWidth="1"/>
    <col min="7" max="7" width="9.140625" style="2" customWidth="1"/>
    <col min="8" max="18" width="9.140625" style="24" customWidth="1"/>
    <col min="19" max="16384" width="9.140625" style="2" customWidth="1"/>
  </cols>
  <sheetData>
    <row r="1" spans="1:18" s="1" customFormat="1" ht="22.5">
      <c r="A1" s="173" t="s">
        <v>100</v>
      </c>
      <c r="B1" s="173"/>
      <c r="C1" s="173"/>
      <c r="D1" s="173"/>
      <c r="E1" s="173"/>
      <c r="F1" s="173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1" customFormat="1" ht="21" thickBot="1">
      <c r="A2" s="146" t="s">
        <v>99</v>
      </c>
      <c r="B2" s="146"/>
      <c r="C2" s="146"/>
      <c r="D2" s="146"/>
      <c r="E2" s="146"/>
      <c r="F2" s="146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s="17" customFormat="1" ht="18.75" customHeight="1">
      <c r="A3" s="147" t="s">
        <v>3</v>
      </c>
      <c r="B3" s="149" t="s">
        <v>4</v>
      </c>
      <c r="C3" s="149" t="s">
        <v>5</v>
      </c>
      <c r="D3" s="149"/>
      <c r="E3" s="151" t="s">
        <v>10</v>
      </c>
      <c r="F3" s="153" t="s">
        <v>11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s="17" customFormat="1" ht="18.75">
      <c r="A4" s="148"/>
      <c r="B4" s="150"/>
      <c r="C4" s="42" t="s">
        <v>6</v>
      </c>
      <c r="D4" s="43" t="s">
        <v>7</v>
      </c>
      <c r="E4" s="152"/>
      <c r="F4" s="154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6" ht="13.5" customHeight="1" thickBot="1">
      <c r="A5" s="44">
        <v>1</v>
      </c>
      <c r="B5" s="45">
        <v>2</v>
      </c>
      <c r="C5" s="46">
        <v>3</v>
      </c>
      <c r="D5" s="47">
        <v>4</v>
      </c>
      <c r="E5" s="48">
        <v>5</v>
      </c>
      <c r="F5" s="49">
        <v>6</v>
      </c>
    </row>
    <row r="6" spans="1:6" ht="18" customHeight="1" thickBot="1">
      <c r="A6" s="155" t="s">
        <v>13</v>
      </c>
      <c r="B6" s="161"/>
      <c r="C6" s="161"/>
      <c r="D6" s="162"/>
      <c r="E6" s="29"/>
      <c r="F6" s="31"/>
    </row>
    <row r="7" spans="1:6" ht="18" customHeight="1">
      <c r="A7" s="8"/>
      <c r="B7" s="3" t="s">
        <v>64</v>
      </c>
      <c r="C7" s="4"/>
      <c r="D7" s="18"/>
      <c r="E7" s="101"/>
      <c r="F7" s="27"/>
    </row>
    <row r="8" spans="1:6" ht="18" customHeight="1">
      <c r="A8" s="10">
        <v>1</v>
      </c>
      <c r="B8" s="25" t="s">
        <v>38</v>
      </c>
      <c r="C8" s="5"/>
      <c r="D8" s="19"/>
      <c r="E8" s="102"/>
      <c r="F8" s="28"/>
    </row>
    <row r="9" spans="1:6" ht="18" customHeight="1" thickBot="1">
      <c r="A9" s="13"/>
      <c r="B9" s="6"/>
      <c r="C9" s="7" t="s">
        <v>8</v>
      </c>
      <c r="D9" s="119">
        <v>0.105</v>
      </c>
      <c r="E9" s="103"/>
      <c r="F9" s="23"/>
    </row>
    <row r="10" spans="1:6" ht="18" customHeight="1" thickBot="1">
      <c r="A10" s="155" t="s">
        <v>60</v>
      </c>
      <c r="B10" s="156"/>
      <c r="C10" s="156"/>
      <c r="D10" s="157"/>
      <c r="E10" s="104"/>
      <c r="F10" s="31"/>
    </row>
    <row r="11" spans="1:6" ht="18" customHeight="1">
      <c r="A11" s="8"/>
      <c r="B11" s="3" t="s">
        <v>39</v>
      </c>
      <c r="C11" s="9"/>
      <c r="D11" s="30"/>
      <c r="E11" s="101"/>
      <c r="F11" s="27"/>
    </row>
    <row r="12" spans="1:6" ht="47.25" customHeight="1">
      <c r="A12" s="10">
        <v>2</v>
      </c>
      <c r="B12" s="25" t="s">
        <v>95</v>
      </c>
      <c r="C12" s="11"/>
      <c r="D12" s="12"/>
      <c r="E12" s="172"/>
      <c r="F12" s="28"/>
    </row>
    <row r="13" spans="1:6" ht="18" customHeight="1" thickBot="1">
      <c r="A13" s="13"/>
      <c r="B13" s="51"/>
      <c r="C13" s="50" t="s">
        <v>37</v>
      </c>
      <c r="D13" s="41">
        <v>210</v>
      </c>
      <c r="E13" s="103"/>
      <c r="F13" s="23"/>
    </row>
    <row r="14" spans="1:6" ht="18" customHeight="1">
      <c r="A14" s="8"/>
      <c r="B14" s="3" t="s">
        <v>40</v>
      </c>
      <c r="C14" s="9"/>
      <c r="D14" s="9"/>
      <c r="E14" s="101"/>
      <c r="F14" s="52"/>
    </row>
    <row r="15" spans="1:6" ht="33.75" customHeight="1">
      <c r="A15" s="10">
        <v>3</v>
      </c>
      <c r="B15" s="25" t="s">
        <v>96</v>
      </c>
      <c r="C15" s="11"/>
      <c r="D15" s="12"/>
      <c r="E15" s="102"/>
      <c r="F15" s="28"/>
    </row>
    <row r="16" spans="1:18" ht="18" customHeight="1" thickBot="1">
      <c r="A16" s="13"/>
      <c r="B16" s="51"/>
      <c r="C16" s="50" t="s">
        <v>9</v>
      </c>
      <c r="D16" s="41">
        <v>230</v>
      </c>
      <c r="E16" s="103"/>
      <c r="F16" s="2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6.5" customHeight="1" thickBot="1">
      <c r="A17" s="155" t="s">
        <v>81</v>
      </c>
      <c r="B17" s="156"/>
      <c r="C17" s="156"/>
      <c r="D17" s="157"/>
      <c r="E17" s="104"/>
      <c r="F17" s="3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6.5" customHeight="1">
      <c r="A18" s="8"/>
      <c r="B18" s="3" t="s">
        <v>42</v>
      </c>
      <c r="C18" s="9"/>
      <c r="D18" s="30"/>
      <c r="E18" s="101"/>
      <c r="F18" s="2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32.25" customHeight="1">
      <c r="A19" s="10">
        <v>4</v>
      </c>
      <c r="B19" s="25" t="s">
        <v>97</v>
      </c>
      <c r="C19" s="11"/>
      <c r="D19" s="12"/>
      <c r="E19" s="102"/>
      <c r="F19" s="2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9.5" customHeight="1" thickBot="1">
      <c r="A20" s="13"/>
      <c r="B20" s="51"/>
      <c r="C20" s="65" t="s">
        <v>36</v>
      </c>
      <c r="D20" s="41">
        <v>76</v>
      </c>
      <c r="E20" s="103"/>
      <c r="F20" s="2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.75">
      <c r="A21" s="67"/>
      <c r="B21" s="3" t="s">
        <v>43</v>
      </c>
      <c r="C21" s="68"/>
      <c r="D21" s="82"/>
      <c r="E21" s="105"/>
      <c r="F21" s="7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35.25" customHeight="1">
      <c r="A22" s="10">
        <v>5</v>
      </c>
      <c r="B22" s="25" t="s">
        <v>98</v>
      </c>
      <c r="C22" s="5"/>
      <c r="D22" s="19"/>
      <c r="E22" s="102"/>
      <c r="F22" s="2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9.5" thickBot="1">
      <c r="A23" s="13"/>
      <c r="B23" s="6"/>
      <c r="C23" s="65" t="s">
        <v>36</v>
      </c>
      <c r="D23" s="21">
        <v>162</v>
      </c>
      <c r="E23" s="103"/>
      <c r="F23" s="2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.75">
      <c r="A24" s="8"/>
      <c r="B24" s="3" t="s">
        <v>45</v>
      </c>
      <c r="C24" s="9"/>
      <c r="D24" s="9"/>
      <c r="E24" s="101"/>
      <c r="F24" s="5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.75">
      <c r="A25" s="10">
        <v>6</v>
      </c>
      <c r="B25" s="25" t="s">
        <v>72</v>
      </c>
      <c r="C25" s="11"/>
      <c r="D25" s="12"/>
      <c r="E25" s="102"/>
      <c r="F25" s="2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9.5" thickBot="1">
      <c r="A26" s="13"/>
      <c r="B26" s="51"/>
      <c r="C26" s="50" t="s">
        <v>9</v>
      </c>
      <c r="D26" s="41">
        <v>238</v>
      </c>
      <c r="E26" s="103"/>
      <c r="F26" s="2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.75">
      <c r="A27" s="92"/>
      <c r="B27" s="120" t="s">
        <v>92</v>
      </c>
      <c r="C27" s="68"/>
      <c r="D27" s="78"/>
      <c r="E27" s="105"/>
      <c r="F27" s="79"/>
      <c r="K27" s="2"/>
      <c r="L27" s="2"/>
      <c r="M27" s="2"/>
      <c r="N27" s="2"/>
      <c r="O27" s="2"/>
      <c r="P27" s="2"/>
      <c r="Q27" s="2"/>
      <c r="R27" s="2"/>
    </row>
    <row r="28" spans="1:18" ht="31.5">
      <c r="A28" s="75">
        <v>7</v>
      </c>
      <c r="B28" s="134" t="s">
        <v>91</v>
      </c>
      <c r="C28" s="59"/>
      <c r="D28" s="74"/>
      <c r="E28" s="106"/>
      <c r="F28" s="71"/>
      <c r="K28" s="2"/>
      <c r="L28" s="2"/>
      <c r="M28" s="2"/>
      <c r="N28" s="2"/>
      <c r="O28" s="2"/>
      <c r="P28" s="2"/>
      <c r="Q28" s="2"/>
      <c r="R28" s="2"/>
    </row>
    <row r="29" spans="1:18" ht="16.5" thickBot="1">
      <c r="A29" s="92"/>
      <c r="B29" s="81"/>
      <c r="C29" s="65" t="s">
        <v>37</v>
      </c>
      <c r="D29" s="72">
        <v>87</v>
      </c>
      <c r="E29" s="107"/>
      <c r="F29" s="66"/>
      <c r="K29" s="2"/>
      <c r="L29" s="2"/>
      <c r="M29" s="2"/>
      <c r="N29" s="2"/>
      <c r="O29" s="2"/>
      <c r="P29" s="2"/>
      <c r="Q29" s="2"/>
      <c r="R29" s="2"/>
    </row>
    <row r="30" spans="1:18" ht="15.75">
      <c r="A30" s="76"/>
      <c r="B30" s="120" t="s">
        <v>92</v>
      </c>
      <c r="C30" s="68"/>
      <c r="D30" s="78"/>
      <c r="E30" s="105"/>
      <c r="F30" s="79"/>
      <c r="K30" s="2"/>
      <c r="L30" s="2"/>
      <c r="M30" s="2"/>
      <c r="N30" s="2"/>
      <c r="O30" s="2"/>
      <c r="P30" s="2"/>
      <c r="Q30" s="2"/>
      <c r="R30" s="2"/>
    </row>
    <row r="31" spans="1:18" ht="31.5" customHeight="1">
      <c r="A31" s="75">
        <v>8</v>
      </c>
      <c r="B31" s="134" t="s">
        <v>89</v>
      </c>
      <c r="C31" s="59"/>
      <c r="D31" s="74"/>
      <c r="E31" s="106"/>
      <c r="F31" s="71"/>
      <c r="H31" s="89"/>
      <c r="I31" s="89"/>
      <c r="J31" s="89"/>
      <c r="K31" s="2"/>
      <c r="L31" s="2"/>
      <c r="M31" s="2"/>
      <c r="N31" s="2"/>
      <c r="O31" s="2"/>
      <c r="P31" s="2"/>
      <c r="Q31" s="2"/>
      <c r="R31" s="2"/>
    </row>
    <row r="32" spans="1:18" ht="16.5" thickBot="1">
      <c r="A32" s="80"/>
      <c r="B32" s="81"/>
      <c r="C32" s="65" t="s">
        <v>37</v>
      </c>
      <c r="D32" s="72">
        <v>89</v>
      </c>
      <c r="E32" s="107"/>
      <c r="F32" s="66"/>
      <c r="H32" s="89"/>
      <c r="I32" s="89"/>
      <c r="J32" s="89"/>
      <c r="K32" s="2"/>
      <c r="L32" s="2"/>
      <c r="M32" s="2"/>
      <c r="N32" s="2"/>
      <c r="O32" s="2"/>
      <c r="P32" s="2"/>
      <c r="Q32" s="2"/>
      <c r="R32" s="2"/>
    </row>
    <row r="33" spans="1:18" ht="15.75">
      <c r="A33" s="76"/>
      <c r="B33" s="120" t="s">
        <v>92</v>
      </c>
      <c r="C33" s="68"/>
      <c r="D33" s="78"/>
      <c r="E33" s="105"/>
      <c r="F33" s="79"/>
      <c r="H33" s="89"/>
      <c r="I33" s="89"/>
      <c r="J33" s="89"/>
      <c r="K33" s="2"/>
      <c r="L33" s="2"/>
      <c r="M33" s="2"/>
      <c r="N33" s="2"/>
      <c r="O33" s="2"/>
      <c r="P33" s="2"/>
      <c r="Q33" s="2"/>
      <c r="R33" s="2"/>
    </row>
    <row r="34" spans="1:18" ht="31.5">
      <c r="A34" s="75">
        <v>9</v>
      </c>
      <c r="B34" s="25" t="s">
        <v>90</v>
      </c>
      <c r="C34" s="59"/>
      <c r="D34" s="74"/>
      <c r="E34" s="106"/>
      <c r="F34" s="71"/>
      <c r="H34" s="90"/>
      <c r="I34" s="89"/>
      <c r="J34" s="89"/>
      <c r="K34" s="2"/>
      <c r="L34" s="2"/>
      <c r="M34" s="2"/>
      <c r="N34" s="2"/>
      <c r="O34" s="2"/>
      <c r="P34" s="2"/>
      <c r="Q34" s="2"/>
      <c r="R34" s="2"/>
    </row>
    <row r="35" spans="1:18" ht="16.5" thickBot="1">
      <c r="A35" s="80"/>
      <c r="B35" s="81"/>
      <c r="C35" s="65" t="s">
        <v>37</v>
      </c>
      <c r="D35" s="91">
        <v>34</v>
      </c>
      <c r="E35" s="107"/>
      <c r="F35" s="66"/>
      <c r="H35" s="89"/>
      <c r="I35" s="89"/>
      <c r="J35" s="89"/>
      <c r="K35" s="2"/>
      <c r="L35" s="2"/>
      <c r="M35" s="2"/>
      <c r="N35" s="2"/>
      <c r="O35" s="2"/>
      <c r="P35" s="2"/>
      <c r="Q35" s="2"/>
      <c r="R35" s="2"/>
    </row>
    <row r="36" spans="1:18" ht="15.75">
      <c r="A36" s="76"/>
      <c r="B36" s="77" t="s">
        <v>51</v>
      </c>
      <c r="C36" s="68"/>
      <c r="D36" s="78"/>
      <c r="E36" s="105"/>
      <c r="F36" s="79"/>
      <c r="H36" s="89"/>
      <c r="I36" s="89"/>
      <c r="J36" s="89"/>
      <c r="K36" s="2"/>
      <c r="L36" s="2"/>
      <c r="M36" s="2"/>
      <c r="N36" s="2"/>
      <c r="O36" s="2"/>
      <c r="P36" s="2"/>
      <c r="Q36" s="2"/>
      <c r="R36" s="2"/>
    </row>
    <row r="37" spans="1:18" ht="50.25" customHeight="1">
      <c r="A37" s="75">
        <v>10</v>
      </c>
      <c r="B37" s="97" t="s">
        <v>69</v>
      </c>
      <c r="C37" s="59"/>
      <c r="D37" s="74"/>
      <c r="E37" s="106"/>
      <c r="F37" s="71"/>
      <c r="H37" s="89"/>
      <c r="I37" s="89"/>
      <c r="J37" s="89"/>
      <c r="K37" s="2"/>
      <c r="L37" s="2"/>
      <c r="M37" s="2"/>
      <c r="N37" s="2"/>
      <c r="O37" s="2"/>
      <c r="P37" s="2"/>
      <c r="Q37" s="2"/>
      <c r="R37" s="2"/>
    </row>
    <row r="38" spans="1:18" ht="19.5" thickBot="1">
      <c r="A38" s="80"/>
      <c r="B38" s="81"/>
      <c r="C38" s="65" t="s">
        <v>53</v>
      </c>
      <c r="D38" s="72">
        <v>76</v>
      </c>
      <c r="E38" s="107"/>
      <c r="F38" s="66"/>
      <c r="K38" s="2"/>
      <c r="L38" s="2"/>
      <c r="M38" s="2"/>
      <c r="N38" s="2"/>
      <c r="O38" s="2"/>
      <c r="P38" s="2"/>
      <c r="Q38" s="2"/>
      <c r="R38" s="2"/>
    </row>
    <row r="39" spans="1:18" ht="15.75">
      <c r="A39" s="76"/>
      <c r="B39" s="77" t="s">
        <v>52</v>
      </c>
      <c r="C39" s="68"/>
      <c r="D39" s="78"/>
      <c r="E39" s="105"/>
      <c r="F39" s="79"/>
      <c r="K39" s="2"/>
      <c r="L39" s="2"/>
      <c r="M39" s="2"/>
      <c r="N39" s="2"/>
      <c r="O39" s="2"/>
      <c r="P39" s="2"/>
      <c r="Q39" s="2"/>
      <c r="R39" s="2"/>
    </row>
    <row r="40" spans="1:18" ht="48" customHeight="1">
      <c r="A40" s="75">
        <v>11</v>
      </c>
      <c r="B40" s="62" t="s">
        <v>83</v>
      </c>
      <c r="C40" s="59"/>
      <c r="D40" s="74"/>
      <c r="E40" s="106"/>
      <c r="F40" s="71"/>
      <c r="K40" s="2"/>
      <c r="L40" s="2"/>
      <c r="M40" s="2"/>
      <c r="N40" s="2"/>
      <c r="O40" s="2"/>
      <c r="P40" s="2"/>
      <c r="Q40" s="2"/>
      <c r="R40" s="2"/>
    </row>
    <row r="41" spans="1:18" ht="19.5" thickBot="1">
      <c r="A41" s="80"/>
      <c r="B41" s="81"/>
      <c r="C41" s="65" t="s">
        <v>53</v>
      </c>
      <c r="D41" s="72">
        <v>76</v>
      </c>
      <c r="E41" s="107"/>
      <c r="F41" s="66"/>
      <c r="K41" s="2"/>
      <c r="L41" s="2"/>
      <c r="M41" s="2"/>
      <c r="N41" s="2"/>
      <c r="O41" s="2"/>
      <c r="P41" s="2"/>
      <c r="Q41" s="2"/>
      <c r="R41" s="2"/>
    </row>
    <row r="42" spans="1:18" ht="15.75">
      <c r="A42" s="76"/>
      <c r="B42" s="77" t="s">
        <v>54</v>
      </c>
      <c r="C42" s="68"/>
      <c r="D42" s="78"/>
      <c r="E42" s="105"/>
      <c r="F42" s="79"/>
      <c r="K42" s="2"/>
      <c r="L42" s="2"/>
      <c r="M42" s="2"/>
      <c r="N42" s="2"/>
      <c r="O42" s="2"/>
      <c r="P42" s="2"/>
      <c r="Q42" s="2"/>
      <c r="R42" s="2"/>
    </row>
    <row r="43" spans="1:18" ht="35.25" customHeight="1">
      <c r="A43" s="75">
        <v>12</v>
      </c>
      <c r="B43" s="62" t="s">
        <v>88</v>
      </c>
      <c r="C43" s="59"/>
      <c r="D43" s="74"/>
      <c r="E43" s="106"/>
      <c r="F43" s="71"/>
      <c r="K43" s="2"/>
      <c r="L43" s="2"/>
      <c r="M43" s="2"/>
      <c r="N43" s="2"/>
      <c r="O43" s="2"/>
      <c r="P43" s="2"/>
      <c r="Q43" s="2"/>
      <c r="R43" s="2"/>
    </row>
    <row r="44" spans="1:18" ht="19.5" thickBot="1">
      <c r="A44" s="80"/>
      <c r="B44" s="81"/>
      <c r="C44" s="65" t="s">
        <v>53</v>
      </c>
      <c r="D44" s="72">
        <v>162</v>
      </c>
      <c r="E44" s="107"/>
      <c r="F44" s="66"/>
      <c r="K44" s="2"/>
      <c r="L44" s="2"/>
      <c r="M44" s="2"/>
      <c r="N44" s="2"/>
      <c r="O44" s="2"/>
      <c r="P44" s="2"/>
      <c r="Q44" s="2"/>
      <c r="R44" s="2"/>
    </row>
    <row r="45" spans="1:18" ht="16.5" thickBot="1">
      <c r="A45" s="158" t="s">
        <v>14</v>
      </c>
      <c r="B45" s="159"/>
      <c r="C45" s="159"/>
      <c r="D45" s="160"/>
      <c r="E45" s="108"/>
      <c r="F45" s="31"/>
      <c r="K45" s="2"/>
      <c r="L45" s="2"/>
      <c r="M45" s="2"/>
      <c r="N45" s="2"/>
      <c r="O45" s="2"/>
      <c r="P45" s="2"/>
      <c r="Q45" s="2"/>
      <c r="R45" s="2"/>
    </row>
    <row r="46" spans="1:18" ht="15.75">
      <c r="A46" s="8"/>
      <c r="B46" s="120" t="s">
        <v>86</v>
      </c>
      <c r="C46" s="121"/>
      <c r="D46" s="122"/>
      <c r="E46" s="123"/>
      <c r="F46" s="124"/>
      <c r="K46" s="2"/>
      <c r="L46" s="2"/>
      <c r="M46" s="2"/>
      <c r="N46" s="2"/>
      <c r="O46" s="2"/>
      <c r="P46" s="2"/>
      <c r="Q46" s="2"/>
      <c r="R46" s="2"/>
    </row>
    <row r="47" spans="1:18" ht="15.75">
      <c r="A47" s="10">
        <v>13</v>
      </c>
      <c r="B47" s="125" t="s">
        <v>87</v>
      </c>
      <c r="C47" s="112"/>
      <c r="D47" s="126"/>
      <c r="E47" s="127"/>
      <c r="F47" s="128"/>
      <c r="K47" s="2"/>
      <c r="L47" s="2"/>
      <c r="M47" s="2"/>
      <c r="N47" s="2"/>
      <c r="O47" s="2"/>
      <c r="P47" s="2"/>
      <c r="Q47" s="2"/>
      <c r="R47" s="2"/>
    </row>
    <row r="48" spans="1:18" ht="19.5" thickBot="1">
      <c r="A48" s="13"/>
      <c r="B48" s="129"/>
      <c r="C48" s="130" t="s">
        <v>9</v>
      </c>
      <c r="D48" s="131">
        <v>1260</v>
      </c>
      <c r="E48" s="132"/>
      <c r="F48" s="133"/>
      <c r="K48" s="2"/>
      <c r="L48" s="2"/>
      <c r="M48" s="2"/>
      <c r="N48" s="2"/>
      <c r="O48" s="2"/>
      <c r="P48" s="2"/>
      <c r="Q48" s="2"/>
      <c r="R48" s="2"/>
    </row>
    <row r="49" spans="1:18" ht="15.75">
      <c r="A49" s="8"/>
      <c r="B49" s="3" t="s">
        <v>62</v>
      </c>
      <c r="C49" s="9"/>
      <c r="D49" s="9"/>
      <c r="E49" s="101"/>
      <c r="F49" s="27"/>
      <c r="K49" s="2"/>
      <c r="L49" s="2"/>
      <c r="M49" s="2"/>
      <c r="N49" s="2"/>
      <c r="O49" s="2"/>
      <c r="P49" s="2"/>
      <c r="Q49" s="2"/>
      <c r="R49" s="2"/>
    </row>
    <row r="50" spans="1:18" ht="38.25" customHeight="1">
      <c r="A50" s="10">
        <v>14</v>
      </c>
      <c r="B50" s="118" t="s">
        <v>85</v>
      </c>
      <c r="C50" s="112"/>
      <c r="D50" s="112"/>
      <c r="E50" s="102"/>
      <c r="F50" s="28"/>
      <c r="K50" s="2"/>
      <c r="L50" s="2"/>
      <c r="M50" s="2"/>
      <c r="N50" s="2"/>
      <c r="O50" s="2"/>
      <c r="P50" s="2"/>
      <c r="Q50" s="2"/>
      <c r="R50" s="2"/>
    </row>
    <row r="51" spans="1:18" ht="19.5" thickBot="1">
      <c r="A51" s="13"/>
      <c r="B51" s="113"/>
      <c r="C51" s="114" t="s">
        <v>9</v>
      </c>
      <c r="D51" s="115">
        <v>630</v>
      </c>
      <c r="E51" s="103"/>
      <c r="F51" s="23"/>
      <c r="K51" s="2"/>
      <c r="L51" s="2"/>
      <c r="M51" s="2"/>
      <c r="N51" s="2"/>
      <c r="O51" s="2"/>
      <c r="P51" s="2"/>
      <c r="Q51" s="2"/>
      <c r="R51" s="2"/>
    </row>
    <row r="52" spans="1:18" ht="15.75">
      <c r="A52" s="67"/>
      <c r="B52" s="3" t="s">
        <v>65</v>
      </c>
      <c r="C52" s="68"/>
      <c r="D52" s="69"/>
      <c r="E52" s="109"/>
      <c r="F52" s="70"/>
      <c r="K52" s="2"/>
      <c r="L52" s="2"/>
      <c r="M52" s="2"/>
      <c r="N52" s="2"/>
      <c r="O52" s="2"/>
      <c r="P52" s="2"/>
      <c r="Q52" s="2"/>
      <c r="R52" s="2"/>
    </row>
    <row r="53" spans="1:18" ht="31.5">
      <c r="A53" s="83">
        <v>15</v>
      </c>
      <c r="B53" s="116" t="s">
        <v>73</v>
      </c>
      <c r="C53" s="59"/>
      <c r="D53" s="60"/>
      <c r="E53" s="110"/>
      <c r="F53" s="61"/>
      <c r="K53" s="2"/>
      <c r="L53" s="2"/>
      <c r="M53" s="2"/>
      <c r="N53" s="2"/>
      <c r="O53" s="2"/>
      <c r="P53" s="2"/>
      <c r="Q53" s="2"/>
      <c r="R53" s="2"/>
    </row>
    <row r="54" spans="1:18" ht="19.5" thickBot="1">
      <c r="A54" s="63"/>
      <c r="B54" s="64"/>
      <c r="C54" s="65" t="s">
        <v>36</v>
      </c>
      <c r="D54" s="21">
        <v>630</v>
      </c>
      <c r="E54" s="107"/>
      <c r="F54" s="66"/>
      <c r="K54" s="2"/>
      <c r="L54" s="2"/>
      <c r="M54" s="2"/>
      <c r="N54" s="2"/>
      <c r="O54" s="2"/>
      <c r="P54" s="2"/>
      <c r="Q54" s="2"/>
      <c r="R54" s="2"/>
    </row>
    <row r="55" spans="1:18" ht="16.5" thickBot="1">
      <c r="A55" s="84"/>
      <c r="B55" s="85"/>
      <c r="C55" s="86"/>
      <c r="D55" s="87"/>
      <c r="E55" s="111"/>
      <c r="F55" s="88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6.5" thickBot="1">
      <c r="A56" s="158" t="s">
        <v>57</v>
      </c>
      <c r="B56" s="159"/>
      <c r="C56" s="159"/>
      <c r="D56" s="160"/>
      <c r="E56" s="108"/>
      <c r="F56" s="3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5.75">
      <c r="A57" s="8"/>
      <c r="B57" s="3" t="s">
        <v>61</v>
      </c>
      <c r="C57" s="9"/>
      <c r="D57" s="9"/>
      <c r="E57" s="101"/>
      <c r="F57" s="27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5.75">
      <c r="A58" s="10">
        <v>16</v>
      </c>
      <c r="B58" s="117" t="s">
        <v>93</v>
      </c>
      <c r="C58" s="11"/>
      <c r="D58" s="11"/>
      <c r="E58" s="102"/>
      <c r="F58" s="28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6.5" thickBot="1">
      <c r="A59" s="13"/>
      <c r="B59" s="6"/>
      <c r="C59" s="7" t="s">
        <v>59</v>
      </c>
      <c r="D59" s="20">
        <v>8</v>
      </c>
      <c r="E59" s="103"/>
      <c r="F59" s="2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.75">
      <c r="A60" s="8"/>
      <c r="B60" s="3" t="s">
        <v>61</v>
      </c>
      <c r="C60" s="9"/>
      <c r="D60" s="9"/>
      <c r="E60" s="101"/>
      <c r="F60" s="27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.75">
      <c r="A61" s="135">
        <v>17</v>
      </c>
      <c r="B61" s="136" t="s">
        <v>94</v>
      </c>
      <c r="C61" s="137"/>
      <c r="D61" s="137"/>
      <c r="E61" s="138"/>
      <c r="F61" s="139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6.5" thickBot="1">
      <c r="A62" s="13"/>
      <c r="B62" s="6"/>
      <c r="C62" s="7" t="s">
        <v>59</v>
      </c>
      <c r="D62" s="20">
        <v>9</v>
      </c>
      <c r="E62" s="103"/>
      <c r="F62" s="2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5.75">
      <c r="A63" s="57"/>
      <c r="E63" s="56" t="s">
        <v>33</v>
      </c>
      <c r="F63" s="73">
        <f>F6+F10+F17+F45+F56</f>
        <v>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5.75">
      <c r="A64" s="58"/>
      <c r="E64" s="56" t="s">
        <v>34</v>
      </c>
      <c r="F64" s="73">
        <f>F63*0.23</f>
        <v>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5.75">
      <c r="A65" s="58"/>
      <c r="D65" s="163" t="s">
        <v>35</v>
      </c>
      <c r="E65" s="163"/>
      <c r="F65" s="73">
        <f>SUM(F63:F64)</f>
        <v>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</sheetData>
  <sheetProtection/>
  <mergeCells count="13">
    <mergeCell ref="A10:D10"/>
    <mergeCell ref="A45:D45"/>
    <mergeCell ref="A6:D6"/>
    <mergeCell ref="A17:D17"/>
    <mergeCell ref="D65:E65"/>
    <mergeCell ref="A56:D56"/>
    <mergeCell ref="A1:F1"/>
    <mergeCell ref="A2:F2"/>
    <mergeCell ref="A3:A4"/>
    <mergeCell ref="B3:B4"/>
    <mergeCell ref="C3:D3"/>
    <mergeCell ref="E3:E4"/>
    <mergeCell ref="F3:F4"/>
  </mergeCells>
  <printOptions/>
  <pageMargins left="1.42" right="0.7874015748031497" top="0.984251968503937" bottom="0.984251968503937" header="0.5118110236220472" footer="0.5118110236220472"/>
  <pageSetup horizontalDpi="600" verticalDpi="600" orientation="portrait" paperSize="9" scale="58" r:id="rId1"/>
  <rowBreaks count="1" manualBreakCount="1">
    <brk id="4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75"/>
  <sheetViews>
    <sheetView view="pageBreakPreview" zoomScaleSheetLayoutView="100" zoomScalePageLayoutView="0" workbookViewId="0" topLeftCell="A1">
      <selection activeCell="I11" sqref="I11"/>
    </sheetView>
  </sheetViews>
  <sheetFormatPr defaultColWidth="9.140625" defaultRowHeight="12.75"/>
  <cols>
    <col min="1" max="1" width="5.421875" style="26" customWidth="1"/>
    <col min="2" max="2" width="52.421875" style="14" customWidth="1"/>
    <col min="3" max="3" width="9.28125" style="15" bestFit="1" customWidth="1"/>
    <col min="4" max="4" width="10.28125" style="16" customWidth="1"/>
    <col min="5" max="5" width="10.140625" style="2" customWidth="1"/>
    <col min="6" max="6" width="16.421875" style="2" customWidth="1"/>
    <col min="7" max="7" width="9.140625" style="2" customWidth="1"/>
    <col min="8" max="18" width="9.140625" style="24" customWidth="1"/>
    <col min="19" max="16384" width="9.140625" style="2" customWidth="1"/>
  </cols>
  <sheetData>
    <row r="1" spans="1:18" s="1" customFormat="1" ht="22.5">
      <c r="A1" s="145" t="s">
        <v>12</v>
      </c>
      <c r="B1" s="145"/>
      <c r="C1" s="145"/>
      <c r="D1" s="145"/>
      <c r="E1" s="145"/>
      <c r="F1" s="145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1" customFormat="1" ht="20.25" customHeight="1">
      <c r="A2" s="146" t="s">
        <v>67</v>
      </c>
      <c r="B2" s="146"/>
      <c r="C2" s="146"/>
      <c r="D2" s="146"/>
      <c r="E2" s="146"/>
      <c r="F2" s="146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4" ht="15.75" thickBot="1">
      <c r="A3" s="164"/>
      <c r="B3" s="164"/>
      <c r="C3" s="164"/>
      <c r="D3" s="164"/>
    </row>
    <row r="4" spans="1:18" s="17" customFormat="1" ht="18.75" customHeight="1">
      <c r="A4" s="165" t="s">
        <v>3</v>
      </c>
      <c r="B4" s="167" t="s">
        <v>4</v>
      </c>
      <c r="C4" s="169" t="s">
        <v>5</v>
      </c>
      <c r="D4" s="170"/>
      <c r="E4" s="151" t="s">
        <v>10</v>
      </c>
      <c r="F4" s="153" t="s">
        <v>11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s="17" customFormat="1" ht="18.75">
      <c r="A5" s="166"/>
      <c r="B5" s="168"/>
      <c r="C5" s="42" t="s">
        <v>6</v>
      </c>
      <c r="D5" s="43" t="s">
        <v>7</v>
      </c>
      <c r="E5" s="171"/>
      <c r="F5" s="154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6" ht="13.5" customHeight="1" thickBot="1">
      <c r="A6" s="44">
        <v>1</v>
      </c>
      <c r="B6" s="45">
        <v>2</v>
      </c>
      <c r="C6" s="46">
        <v>3</v>
      </c>
      <c r="D6" s="47">
        <v>4</v>
      </c>
      <c r="E6" s="48">
        <v>5</v>
      </c>
      <c r="F6" s="49">
        <v>6</v>
      </c>
    </row>
    <row r="7" spans="1:6" ht="18" customHeight="1" thickBot="1">
      <c r="A7" s="158" t="s">
        <v>13</v>
      </c>
      <c r="B7" s="159"/>
      <c r="C7" s="159"/>
      <c r="D7" s="160"/>
      <c r="E7" s="29"/>
      <c r="F7" s="31">
        <f>F10</f>
        <v>729.6975</v>
      </c>
    </row>
    <row r="8" spans="1:6" ht="18" customHeight="1">
      <c r="A8" s="8"/>
      <c r="B8" s="3" t="s">
        <v>64</v>
      </c>
      <c r="C8" s="4"/>
      <c r="D8" s="18"/>
      <c r="E8" s="101"/>
      <c r="F8" s="27"/>
    </row>
    <row r="9" spans="1:6" ht="18" customHeight="1">
      <c r="A9" s="10">
        <v>1</v>
      </c>
      <c r="B9" s="25" t="s">
        <v>38</v>
      </c>
      <c r="C9" s="5"/>
      <c r="D9" s="19"/>
      <c r="E9" s="102"/>
      <c r="F9" s="28"/>
    </row>
    <row r="10" spans="1:6" ht="18" customHeight="1" thickBot="1">
      <c r="A10" s="13"/>
      <c r="B10" s="6"/>
      <c r="C10" s="7" t="s">
        <v>8</v>
      </c>
      <c r="D10" s="20">
        <v>0.21</v>
      </c>
      <c r="E10" s="103">
        <v>3474.75</v>
      </c>
      <c r="F10" s="23">
        <f>D10*E10</f>
        <v>729.6975</v>
      </c>
    </row>
    <row r="11" spans="1:6" ht="18" customHeight="1" thickBot="1">
      <c r="A11" s="158" t="s">
        <v>60</v>
      </c>
      <c r="B11" s="159"/>
      <c r="C11" s="159"/>
      <c r="D11" s="160"/>
      <c r="E11" s="104"/>
      <c r="F11" s="31">
        <f>F14+F17+F20</f>
        <v>6468.36</v>
      </c>
    </row>
    <row r="12" spans="1:6" ht="18" customHeight="1">
      <c r="A12" s="8"/>
      <c r="B12" s="3" t="s">
        <v>39</v>
      </c>
      <c r="C12" s="9"/>
      <c r="D12" s="30"/>
      <c r="E12" s="101"/>
      <c r="F12" s="27"/>
    </row>
    <row r="13" spans="1:6" ht="47.25" customHeight="1">
      <c r="A13" s="10">
        <v>2</v>
      </c>
      <c r="B13" s="25" t="s">
        <v>70</v>
      </c>
      <c r="C13" s="11"/>
      <c r="D13" s="12"/>
      <c r="E13" s="102"/>
      <c r="F13" s="28"/>
    </row>
    <row r="14" spans="1:6" ht="18" customHeight="1" thickBot="1">
      <c r="A14" s="13"/>
      <c r="B14" s="51"/>
      <c r="C14" s="50" t="s">
        <v>37</v>
      </c>
      <c r="D14" s="41">
        <v>321</v>
      </c>
      <c r="E14" s="103">
        <v>5</v>
      </c>
      <c r="F14" s="23">
        <f>D14*E14</f>
        <v>1605</v>
      </c>
    </row>
    <row r="15" spans="1:6" ht="18" customHeight="1">
      <c r="A15" s="8"/>
      <c r="B15" s="3" t="s">
        <v>40</v>
      </c>
      <c r="C15" s="9"/>
      <c r="D15" s="9"/>
      <c r="E15" s="101"/>
      <c r="F15" s="52"/>
    </row>
    <row r="16" spans="1:6" ht="33.75" customHeight="1">
      <c r="A16" s="10">
        <v>3</v>
      </c>
      <c r="B16" s="25" t="s">
        <v>71</v>
      </c>
      <c r="C16" s="11"/>
      <c r="D16" s="12"/>
      <c r="E16" s="102"/>
      <c r="F16" s="28"/>
    </row>
    <row r="17" spans="1:6" s="2" customFormat="1" ht="18" customHeight="1" thickBot="1">
      <c r="A17" s="13"/>
      <c r="B17" s="51"/>
      <c r="C17" s="50" t="s">
        <v>9</v>
      </c>
      <c r="D17" s="41">
        <v>707.56</v>
      </c>
      <c r="E17" s="103">
        <v>6</v>
      </c>
      <c r="F17" s="23">
        <f>D17*E17</f>
        <v>4245.36</v>
      </c>
    </row>
    <row r="18" spans="1:6" s="2" customFormat="1" ht="18" customHeight="1">
      <c r="A18" s="76"/>
      <c r="B18" s="3" t="s">
        <v>41</v>
      </c>
      <c r="C18" s="68"/>
      <c r="D18" s="78"/>
      <c r="E18" s="105"/>
      <c r="F18" s="79"/>
    </row>
    <row r="19" spans="1:6" s="2" customFormat="1" ht="34.5" customHeight="1">
      <c r="A19" s="75">
        <v>4</v>
      </c>
      <c r="B19" s="62" t="s">
        <v>68</v>
      </c>
      <c r="C19" s="59"/>
      <c r="D19" s="74"/>
      <c r="E19" s="106"/>
      <c r="F19" s="71"/>
    </row>
    <row r="20" spans="1:6" s="2" customFormat="1" ht="18" customHeight="1" thickBot="1">
      <c r="A20" s="80"/>
      <c r="B20" s="81"/>
      <c r="C20" s="65" t="s">
        <v>36</v>
      </c>
      <c r="D20" s="72">
        <v>103</v>
      </c>
      <c r="E20" s="107">
        <v>6</v>
      </c>
      <c r="F20" s="66">
        <f>D20*E20</f>
        <v>618</v>
      </c>
    </row>
    <row r="21" spans="1:6" s="2" customFormat="1" ht="16.5" customHeight="1" thickBot="1">
      <c r="A21" s="158" t="s">
        <v>81</v>
      </c>
      <c r="B21" s="159"/>
      <c r="C21" s="159"/>
      <c r="D21" s="160"/>
      <c r="E21" s="104"/>
      <c r="F21" s="31">
        <f>F24+F27+F30+F33+F36+F42+F48+F51+F54+F57+F39+F45</f>
        <v>66179.19</v>
      </c>
    </row>
    <row r="22" spans="1:6" s="2" customFormat="1" ht="16.5" customHeight="1">
      <c r="A22" s="8"/>
      <c r="B22" s="3" t="s">
        <v>42</v>
      </c>
      <c r="C22" s="9"/>
      <c r="D22" s="30"/>
      <c r="E22" s="101"/>
      <c r="F22" s="27"/>
    </row>
    <row r="23" spans="1:6" s="2" customFormat="1" ht="18.75" customHeight="1">
      <c r="A23" s="10">
        <v>5</v>
      </c>
      <c r="B23" s="25" t="s">
        <v>82</v>
      </c>
      <c r="C23" s="11"/>
      <c r="D23" s="12"/>
      <c r="E23" s="102"/>
      <c r="F23" s="28"/>
    </row>
    <row r="24" spans="1:6" s="2" customFormat="1" ht="19.5" customHeight="1" thickBot="1">
      <c r="A24" s="13"/>
      <c r="B24" s="51"/>
      <c r="C24" s="65" t="s">
        <v>36</v>
      </c>
      <c r="D24" s="41">
        <v>89.95</v>
      </c>
      <c r="E24" s="103">
        <v>1.5</v>
      </c>
      <c r="F24" s="23">
        <f>D24*E24</f>
        <v>134.925</v>
      </c>
    </row>
    <row r="25" spans="1:6" s="2" customFormat="1" ht="16.5" customHeight="1">
      <c r="A25" s="67"/>
      <c r="B25" s="3" t="s">
        <v>43</v>
      </c>
      <c r="C25" s="68"/>
      <c r="D25" s="82"/>
      <c r="E25" s="105"/>
      <c r="F25" s="79"/>
    </row>
    <row r="26" spans="1:6" s="2" customFormat="1" ht="18.75" customHeight="1">
      <c r="A26" s="10">
        <v>6</v>
      </c>
      <c r="B26" s="25" t="s">
        <v>44</v>
      </c>
      <c r="C26" s="5"/>
      <c r="D26" s="19"/>
      <c r="E26" s="102"/>
      <c r="F26" s="28"/>
    </row>
    <row r="27" spans="1:6" s="2" customFormat="1" ht="19.5" thickBot="1">
      <c r="A27" s="13"/>
      <c r="B27" s="6"/>
      <c r="C27" s="65" t="s">
        <v>36</v>
      </c>
      <c r="D27" s="21">
        <v>617.61</v>
      </c>
      <c r="E27" s="103">
        <v>1.5</v>
      </c>
      <c r="F27" s="23">
        <f>D27*E27</f>
        <v>926.415</v>
      </c>
    </row>
    <row r="28" spans="1:6" s="2" customFormat="1" ht="15.75" customHeight="1">
      <c r="A28" s="8"/>
      <c r="B28" s="3" t="s">
        <v>45</v>
      </c>
      <c r="C28" s="9"/>
      <c r="D28" s="9"/>
      <c r="E28" s="101"/>
      <c r="F28" s="52"/>
    </row>
    <row r="29" spans="1:6" s="2" customFormat="1" ht="17.25" customHeight="1">
      <c r="A29" s="10">
        <v>7</v>
      </c>
      <c r="B29" s="25" t="s">
        <v>72</v>
      </c>
      <c r="C29" s="11"/>
      <c r="D29" s="12"/>
      <c r="E29" s="102"/>
      <c r="F29" s="28"/>
    </row>
    <row r="30" spans="1:6" s="2" customFormat="1" ht="19.5" thickBot="1">
      <c r="A30" s="13"/>
      <c r="B30" s="51"/>
      <c r="C30" s="50" t="s">
        <v>9</v>
      </c>
      <c r="D30" s="41">
        <v>707.56</v>
      </c>
      <c r="E30" s="103">
        <v>6</v>
      </c>
      <c r="F30" s="23">
        <f>D30*E30</f>
        <v>4245.36</v>
      </c>
    </row>
    <row r="31" spans="1:6" s="2" customFormat="1" ht="15.75" customHeight="1">
      <c r="A31" s="8"/>
      <c r="B31" s="3" t="s">
        <v>46</v>
      </c>
      <c r="C31" s="53"/>
      <c r="D31" s="54"/>
      <c r="E31" s="101"/>
      <c r="F31" s="27"/>
    </row>
    <row r="32" spans="1:6" s="2" customFormat="1" ht="30.75" customHeight="1">
      <c r="A32" s="10">
        <v>8</v>
      </c>
      <c r="B32" s="25" t="s">
        <v>47</v>
      </c>
      <c r="C32" s="55"/>
      <c r="D32" s="22"/>
      <c r="E32" s="102"/>
      <c r="F32" s="28"/>
    </row>
    <row r="33" spans="1:10" s="2" customFormat="1" ht="19.5" thickBot="1">
      <c r="A33" s="13"/>
      <c r="B33" s="51"/>
      <c r="C33" s="50" t="s">
        <v>9</v>
      </c>
      <c r="D33" s="41">
        <v>617.61</v>
      </c>
      <c r="E33" s="103">
        <f>E30/2</f>
        <v>3</v>
      </c>
      <c r="F33" s="23">
        <f>D33*E33</f>
        <v>1852.83</v>
      </c>
      <c r="H33" s="24"/>
      <c r="I33" s="24"/>
      <c r="J33" s="24"/>
    </row>
    <row r="34" spans="1:10" s="2" customFormat="1" ht="15" customHeight="1">
      <c r="A34" s="76"/>
      <c r="B34" s="3" t="s">
        <v>48</v>
      </c>
      <c r="C34" s="68"/>
      <c r="D34" s="78"/>
      <c r="E34" s="105"/>
      <c r="F34" s="79"/>
      <c r="H34" s="24"/>
      <c r="I34" s="24"/>
      <c r="J34" s="24"/>
    </row>
    <row r="35" spans="1:10" s="2" customFormat="1" ht="15" customHeight="1">
      <c r="A35" s="75">
        <v>9</v>
      </c>
      <c r="B35" s="62" t="s">
        <v>75</v>
      </c>
      <c r="C35" s="59"/>
      <c r="D35" s="74"/>
      <c r="E35" s="106"/>
      <c r="F35" s="71"/>
      <c r="H35" s="24"/>
      <c r="I35" s="24"/>
      <c r="J35" s="24"/>
    </row>
    <row r="36" spans="1:10" s="2" customFormat="1" ht="16.5" thickBot="1">
      <c r="A36" s="80"/>
      <c r="B36" s="81"/>
      <c r="C36" s="65" t="s">
        <v>37</v>
      </c>
      <c r="D36" s="72">
        <v>269</v>
      </c>
      <c r="E36" s="107">
        <v>35</v>
      </c>
      <c r="F36" s="66">
        <f>D36*E36</f>
        <v>9415</v>
      </c>
      <c r="H36" s="24"/>
      <c r="I36" s="24"/>
      <c r="J36" s="24"/>
    </row>
    <row r="37" spans="1:10" s="2" customFormat="1" ht="15.75" customHeight="1">
      <c r="A37" s="92"/>
      <c r="B37" s="3" t="s">
        <v>79</v>
      </c>
      <c r="C37" s="68"/>
      <c r="D37" s="78"/>
      <c r="E37" s="105"/>
      <c r="F37" s="79"/>
      <c r="H37" s="24"/>
      <c r="I37" s="24"/>
      <c r="J37" s="24"/>
    </row>
    <row r="38" spans="1:10" s="2" customFormat="1" ht="16.5" customHeight="1">
      <c r="A38" s="75">
        <v>10</v>
      </c>
      <c r="B38" s="62" t="s">
        <v>76</v>
      </c>
      <c r="C38" s="59"/>
      <c r="D38" s="74"/>
      <c r="E38" s="106"/>
      <c r="F38" s="71"/>
      <c r="H38" s="24"/>
      <c r="I38" s="24"/>
      <c r="J38" s="24"/>
    </row>
    <row r="39" spans="1:10" s="2" customFormat="1" ht="16.5" thickBot="1">
      <c r="A39" s="92"/>
      <c r="B39" s="81"/>
      <c r="C39" s="65" t="s">
        <v>37</v>
      </c>
      <c r="D39" s="72">
        <v>44</v>
      </c>
      <c r="E39" s="107">
        <v>35</v>
      </c>
      <c r="F39" s="66">
        <f>D39*E39</f>
        <v>1540</v>
      </c>
      <c r="H39" s="24"/>
      <c r="I39" s="24"/>
      <c r="J39" s="24"/>
    </row>
    <row r="40" spans="1:10" s="2" customFormat="1" ht="16.5" customHeight="1">
      <c r="A40" s="76"/>
      <c r="B40" s="77" t="s">
        <v>49</v>
      </c>
      <c r="C40" s="68"/>
      <c r="D40" s="78"/>
      <c r="E40" s="105"/>
      <c r="F40" s="79"/>
      <c r="H40" s="24"/>
      <c r="I40" s="24"/>
      <c r="J40" s="24"/>
    </row>
    <row r="41" spans="1:10" s="2" customFormat="1" ht="31.5" customHeight="1">
      <c r="A41" s="75">
        <v>11</v>
      </c>
      <c r="B41" s="62" t="s">
        <v>77</v>
      </c>
      <c r="C41" s="59"/>
      <c r="D41" s="74"/>
      <c r="E41" s="106"/>
      <c r="F41" s="71"/>
      <c r="H41" s="89"/>
      <c r="I41" s="89"/>
      <c r="J41" s="89"/>
    </row>
    <row r="42" spans="1:10" s="2" customFormat="1" ht="16.5" thickBot="1">
      <c r="A42" s="80"/>
      <c r="B42" s="81"/>
      <c r="C42" s="65" t="s">
        <v>37</v>
      </c>
      <c r="D42" s="72">
        <v>50</v>
      </c>
      <c r="E42" s="107">
        <v>21</v>
      </c>
      <c r="F42" s="66">
        <f>D42*E42</f>
        <v>1050</v>
      </c>
      <c r="H42" s="89"/>
      <c r="I42" s="89"/>
      <c r="J42" s="89"/>
    </row>
    <row r="43" spans="1:10" s="2" customFormat="1" ht="15.75" customHeight="1">
      <c r="A43" s="92"/>
      <c r="B43" s="98" t="s">
        <v>78</v>
      </c>
      <c r="C43" s="94"/>
      <c r="D43" s="95"/>
      <c r="E43" s="99"/>
      <c r="F43" s="96"/>
      <c r="H43" s="89"/>
      <c r="I43" s="89"/>
      <c r="J43" s="89"/>
    </row>
    <row r="44" spans="1:10" s="2" customFormat="1" ht="35.25" customHeight="1">
      <c r="A44" s="75">
        <v>12</v>
      </c>
      <c r="B44" s="97" t="s">
        <v>74</v>
      </c>
      <c r="C44" s="59"/>
      <c r="D44" s="74"/>
      <c r="E44" s="106"/>
      <c r="F44" s="71"/>
      <c r="H44" s="89"/>
      <c r="I44" s="89"/>
      <c r="J44" s="89"/>
    </row>
    <row r="45" spans="1:10" s="2" customFormat="1" ht="19.5" thickBot="1">
      <c r="A45" s="92"/>
      <c r="B45" s="93"/>
      <c r="C45" s="65" t="s">
        <v>53</v>
      </c>
      <c r="D45" s="99">
        <v>10</v>
      </c>
      <c r="E45" s="99">
        <v>62</v>
      </c>
      <c r="F45" s="100">
        <f>D45*E45</f>
        <v>620</v>
      </c>
      <c r="H45" s="89"/>
      <c r="I45" s="89"/>
      <c r="J45" s="89"/>
    </row>
    <row r="46" spans="1:10" s="2" customFormat="1" ht="15.75" customHeight="1">
      <c r="A46" s="76"/>
      <c r="B46" s="3" t="s">
        <v>63</v>
      </c>
      <c r="C46" s="68"/>
      <c r="D46" s="78"/>
      <c r="E46" s="105"/>
      <c r="F46" s="79"/>
      <c r="H46" s="89"/>
      <c r="I46" s="89"/>
      <c r="J46" s="89"/>
    </row>
    <row r="47" spans="1:10" s="2" customFormat="1" ht="16.5" customHeight="1">
      <c r="A47" s="75">
        <v>13</v>
      </c>
      <c r="B47" s="62" t="s">
        <v>50</v>
      </c>
      <c r="C47" s="59"/>
      <c r="D47" s="74"/>
      <c r="E47" s="106"/>
      <c r="F47" s="71"/>
      <c r="H47" s="90"/>
      <c r="I47" s="89"/>
      <c r="J47" s="89"/>
    </row>
    <row r="48" spans="1:10" s="2" customFormat="1" ht="19.5" thickBot="1">
      <c r="A48" s="80"/>
      <c r="B48" s="81"/>
      <c r="C48" s="65" t="s">
        <v>53</v>
      </c>
      <c r="D48" s="91">
        <v>18.45</v>
      </c>
      <c r="E48" s="107">
        <v>250</v>
      </c>
      <c r="F48" s="66">
        <f>D48*E48</f>
        <v>4612.5</v>
      </c>
      <c r="H48" s="89"/>
      <c r="I48" s="89"/>
      <c r="J48" s="89"/>
    </row>
    <row r="49" spans="1:10" s="2" customFormat="1" ht="18" customHeight="1">
      <c r="A49" s="76"/>
      <c r="B49" s="77" t="s">
        <v>51</v>
      </c>
      <c r="C49" s="68"/>
      <c r="D49" s="78"/>
      <c r="E49" s="105"/>
      <c r="F49" s="79"/>
      <c r="H49" s="89"/>
      <c r="I49" s="89"/>
      <c r="J49" s="89"/>
    </row>
    <row r="50" spans="1:10" s="2" customFormat="1" ht="50.25" customHeight="1">
      <c r="A50" s="75">
        <v>14</v>
      </c>
      <c r="B50" s="97" t="s">
        <v>69</v>
      </c>
      <c r="C50" s="59"/>
      <c r="D50" s="74"/>
      <c r="E50" s="106"/>
      <c r="F50" s="71"/>
      <c r="H50" s="89"/>
      <c r="I50" s="89"/>
      <c r="J50" s="89"/>
    </row>
    <row r="51" spans="1:10" s="2" customFormat="1" ht="19.5" thickBot="1">
      <c r="A51" s="80"/>
      <c r="B51" s="81"/>
      <c r="C51" s="65" t="s">
        <v>53</v>
      </c>
      <c r="D51" s="72">
        <v>89.95</v>
      </c>
      <c r="E51" s="107">
        <v>22</v>
      </c>
      <c r="F51" s="66">
        <f>D51*E51</f>
        <v>1978.9</v>
      </c>
      <c r="H51" s="24"/>
      <c r="I51" s="24"/>
      <c r="J51" s="24"/>
    </row>
    <row r="52" spans="1:10" s="2" customFormat="1" ht="17.25" customHeight="1">
      <c r="A52" s="76"/>
      <c r="B52" s="77" t="s">
        <v>52</v>
      </c>
      <c r="C52" s="68"/>
      <c r="D52" s="78"/>
      <c r="E52" s="105"/>
      <c r="F52" s="79"/>
      <c r="H52" s="24"/>
      <c r="I52" s="24"/>
      <c r="J52" s="24"/>
    </row>
    <row r="53" spans="1:10" s="2" customFormat="1" ht="48" customHeight="1">
      <c r="A53" s="75">
        <v>15</v>
      </c>
      <c r="B53" s="62" t="s">
        <v>83</v>
      </c>
      <c r="C53" s="59"/>
      <c r="D53" s="74"/>
      <c r="E53" s="106"/>
      <c r="F53" s="71"/>
      <c r="H53" s="24"/>
      <c r="I53" s="24"/>
      <c r="J53" s="24"/>
    </row>
    <row r="54" spans="1:10" s="2" customFormat="1" ht="19.5" thickBot="1">
      <c r="A54" s="80"/>
      <c r="B54" s="81"/>
      <c r="C54" s="65" t="s">
        <v>53</v>
      </c>
      <c r="D54" s="72">
        <v>89.95</v>
      </c>
      <c r="E54" s="107">
        <v>58</v>
      </c>
      <c r="F54" s="66">
        <f>D54*E54</f>
        <v>5217.1</v>
      </c>
      <c r="H54" s="24"/>
      <c r="I54" s="24"/>
      <c r="J54" s="24"/>
    </row>
    <row r="55" spans="1:10" s="2" customFormat="1" ht="16.5" customHeight="1">
      <c r="A55" s="76"/>
      <c r="B55" s="77" t="s">
        <v>54</v>
      </c>
      <c r="C55" s="68"/>
      <c r="D55" s="78"/>
      <c r="E55" s="105"/>
      <c r="F55" s="79"/>
      <c r="H55" s="24"/>
      <c r="I55" s="24"/>
      <c r="J55" s="24"/>
    </row>
    <row r="56" spans="1:10" s="2" customFormat="1" ht="35.25" customHeight="1">
      <c r="A56" s="75">
        <v>16</v>
      </c>
      <c r="B56" s="62" t="s">
        <v>55</v>
      </c>
      <c r="C56" s="59"/>
      <c r="D56" s="74"/>
      <c r="E56" s="106"/>
      <c r="F56" s="71"/>
      <c r="H56" s="24"/>
      <c r="I56" s="24"/>
      <c r="J56" s="24"/>
    </row>
    <row r="57" spans="1:10" s="2" customFormat="1" ht="19.5" thickBot="1">
      <c r="A57" s="80"/>
      <c r="B57" s="81"/>
      <c r="C57" s="65" t="s">
        <v>53</v>
      </c>
      <c r="D57" s="72">
        <v>617.61</v>
      </c>
      <c r="E57" s="107">
        <v>56</v>
      </c>
      <c r="F57" s="66">
        <f>D57*E57</f>
        <v>34586.16</v>
      </c>
      <c r="H57" s="24"/>
      <c r="I57" s="24"/>
      <c r="J57" s="24"/>
    </row>
    <row r="58" spans="1:10" s="2" customFormat="1" ht="16.5" customHeight="1" thickBot="1">
      <c r="A58" s="158" t="s">
        <v>14</v>
      </c>
      <c r="B58" s="159"/>
      <c r="C58" s="159"/>
      <c r="D58" s="160"/>
      <c r="E58" s="108"/>
      <c r="F58" s="31">
        <f>F61+F64</f>
        <v>52145</v>
      </c>
      <c r="H58" s="24"/>
      <c r="I58" s="24"/>
      <c r="J58" s="24"/>
    </row>
    <row r="59" spans="1:10" s="2" customFormat="1" ht="17.25" customHeight="1">
      <c r="A59" s="8"/>
      <c r="B59" s="3" t="s">
        <v>62</v>
      </c>
      <c r="C59" s="9"/>
      <c r="D59" s="9"/>
      <c r="E59" s="101"/>
      <c r="F59" s="27"/>
      <c r="H59" s="24"/>
      <c r="I59" s="24"/>
      <c r="J59" s="24"/>
    </row>
    <row r="60" spans="1:10" s="2" customFormat="1" ht="38.25" customHeight="1">
      <c r="A60" s="10">
        <v>17</v>
      </c>
      <c r="B60" s="118" t="s">
        <v>84</v>
      </c>
      <c r="C60" s="112"/>
      <c r="D60" s="112"/>
      <c r="E60" s="102"/>
      <c r="F60" s="28"/>
      <c r="H60" s="24"/>
      <c r="I60" s="24"/>
      <c r="J60" s="24"/>
    </row>
    <row r="61" spans="1:10" s="2" customFormat="1" ht="16.5" thickBot="1">
      <c r="A61" s="13"/>
      <c r="B61" s="113"/>
      <c r="C61" s="114" t="s">
        <v>56</v>
      </c>
      <c r="D61" s="115">
        <v>25</v>
      </c>
      <c r="E61" s="103">
        <v>350</v>
      </c>
      <c r="F61" s="23">
        <f>D61*E61</f>
        <v>8750</v>
      </c>
      <c r="H61" s="24"/>
      <c r="I61" s="24"/>
      <c r="J61" s="24"/>
    </row>
    <row r="62" spans="1:10" s="2" customFormat="1" ht="16.5" customHeight="1">
      <c r="A62" s="67"/>
      <c r="B62" s="3" t="s">
        <v>65</v>
      </c>
      <c r="C62" s="68"/>
      <c r="D62" s="69"/>
      <c r="E62" s="109"/>
      <c r="F62" s="70"/>
      <c r="H62" s="24"/>
      <c r="I62" s="24"/>
      <c r="J62" s="24"/>
    </row>
    <row r="63" spans="1:10" s="2" customFormat="1" ht="36" customHeight="1">
      <c r="A63" s="83">
        <v>18</v>
      </c>
      <c r="B63" s="116" t="s">
        <v>73</v>
      </c>
      <c r="C63" s="59"/>
      <c r="D63" s="60"/>
      <c r="E63" s="110"/>
      <c r="F63" s="61"/>
      <c r="H63" s="24"/>
      <c r="I63" s="24"/>
      <c r="J63" s="24"/>
    </row>
    <row r="64" spans="1:10" s="2" customFormat="1" ht="19.5" thickBot="1">
      <c r="A64" s="63"/>
      <c r="B64" s="64"/>
      <c r="C64" s="65" t="s">
        <v>36</v>
      </c>
      <c r="D64" s="21">
        <v>1315</v>
      </c>
      <c r="E64" s="107">
        <v>33</v>
      </c>
      <c r="F64" s="66">
        <f>D64*E64</f>
        <v>43395</v>
      </c>
      <c r="H64" s="24"/>
      <c r="I64" s="24"/>
      <c r="J64" s="24"/>
    </row>
    <row r="65" spans="1:6" s="2" customFormat="1" ht="16.5" thickBot="1">
      <c r="A65" s="84"/>
      <c r="B65" s="85"/>
      <c r="C65" s="86"/>
      <c r="D65" s="87"/>
      <c r="E65" s="111"/>
      <c r="F65" s="88"/>
    </row>
    <row r="66" spans="1:6" s="2" customFormat="1" ht="16.5" customHeight="1" thickBot="1">
      <c r="A66" s="158" t="s">
        <v>57</v>
      </c>
      <c r="B66" s="159"/>
      <c r="C66" s="159"/>
      <c r="D66" s="160"/>
      <c r="E66" s="108"/>
      <c r="F66" s="31">
        <f>F69+F72</f>
        <v>4770</v>
      </c>
    </row>
    <row r="67" spans="1:6" s="2" customFormat="1" ht="15.75" customHeight="1">
      <c r="A67" s="8"/>
      <c r="B67" s="3" t="s">
        <v>61</v>
      </c>
      <c r="C67" s="9"/>
      <c r="D67" s="9"/>
      <c r="E67" s="101"/>
      <c r="F67" s="27"/>
    </row>
    <row r="68" spans="1:6" s="2" customFormat="1" ht="18" customHeight="1">
      <c r="A68" s="10">
        <v>19</v>
      </c>
      <c r="B68" s="117" t="s">
        <v>58</v>
      </c>
      <c r="C68" s="11"/>
      <c r="D68" s="11"/>
      <c r="E68" s="102"/>
      <c r="F68" s="28"/>
    </row>
    <row r="69" spans="1:6" s="2" customFormat="1" ht="16.5" thickBot="1">
      <c r="A69" s="13"/>
      <c r="B69" s="6"/>
      <c r="C69" s="7" t="s">
        <v>59</v>
      </c>
      <c r="D69" s="20">
        <v>27</v>
      </c>
      <c r="E69" s="103">
        <v>150</v>
      </c>
      <c r="F69" s="23">
        <f>D69*E69</f>
        <v>4050</v>
      </c>
    </row>
    <row r="70" spans="1:6" s="2" customFormat="1" ht="18" customHeight="1">
      <c r="A70" s="8"/>
      <c r="B70" s="3" t="s">
        <v>66</v>
      </c>
      <c r="C70" s="4"/>
      <c r="D70" s="18"/>
      <c r="E70" s="101"/>
      <c r="F70" s="27"/>
    </row>
    <row r="71" spans="1:6" s="2" customFormat="1" ht="36" customHeight="1">
      <c r="A71" s="10">
        <v>20</v>
      </c>
      <c r="B71" s="116" t="s">
        <v>80</v>
      </c>
      <c r="C71" s="5"/>
      <c r="D71" s="19"/>
      <c r="E71" s="102"/>
      <c r="F71" s="28"/>
    </row>
    <row r="72" spans="1:6" s="2" customFormat="1" ht="19.5" thickBot="1">
      <c r="A72" s="13"/>
      <c r="B72" s="6"/>
      <c r="C72" s="7" t="s">
        <v>9</v>
      </c>
      <c r="D72" s="21">
        <v>24</v>
      </c>
      <c r="E72" s="103">
        <v>30</v>
      </c>
      <c r="F72" s="23">
        <f>D72*E72</f>
        <v>720</v>
      </c>
    </row>
    <row r="73" spans="1:6" s="2" customFormat="1" ht="15.75">
      <c r="A73" s="57"/>
      <c r="B73" s="14"/>
      <c r="C73" s="15"/>
      <c r="D73" s="16"/>
      <c r="E73" s="56" t="s">
        <v>33</v>
      </c>
      <c r="F73" s="73">
        <f>F7+F11+F21+F58+F66</f>
        <v>130292.2475</v>
      </c>
    </row>
    <row r="74" spans="1:6" s="2" customFormat="1" ht="15.75">
      <c r="A74" s="58"/>
      <c r="B74" s="14"/>
      <c r="C74" s="15"/>
      <c r="D74" s="16"/>
      <c r="E74" s="56" t="s">
        <v>34</v>
      </c>
      <c r="F74" s="73">
        <f>F73*0.23</f>
        <v>29967.216925</v>
      </c>
    </row>
    <row r="75" spans="1:6" s="2" customFormat="1" ht="15.75">
      <c r="A75" s="58"/>
      <c r="B75" s="14"/>
      <c r="C75" s="15"/>
      <c r="D75" s="163" t="s">
        <v>35</v>
      </c>
      <c r="E75" s="163"/>
      <c r="F75" s="73">
        <f>SUM(F73:F74)</f>
        <v>160259.464425</v>
      </c>
    </row>
  </sheetData>
  <sheetProtection/>
  <mergeCells count="14">
    <mergeCell ref="A7:D7"/>
    <mergeCell ref="A11:D11"/>
    <mergeCell ref="A21:D21"/>
    <mergeCell ref="A58:D58"/>
    <mergeCell ref="A66:D66"/>
    <mergeCell ref="D75:E75"/>
    <mergeCell ref="A1:F1"/>
    <mergeCell ref="A2:F2"/>
    <mergeCell ref="A3:D3"/>
    <mergeCell ref="A4:A5"/>
    <mergeCell ref="B4:B5"/>
    <mergeCell ref="C4:D4"/>
    <mergeCell ref="E4:E5"/>
    <mergeCell ref="F4:F5"/>
  </mergeCells>
  <printOptions/>
  <pageMargins left="0.7" right="0.7" top="0.75" bottom="0.75" header="0.3" footer="0.3"/>
  <pageSetup horizontalDpi="600" verticalDpi="600" orientation="portrait" paperSize="9" scale="58" r:id="rId1"/>
  <rowBreaks count="1" manualBreakCount="1">
    <brk id="5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ZaryweK</dc:creator>
  <cp:keywords/>
  <dc:description/>
  <cp:lastModifiedBy>Artur Rybicki</cp:lastModifiedBy>
  <cp:lastPrinted>2017-07-20T08:29:06Z</cp:lastPrinted>
  <dcterms:created xsi:type="dcterms:W3CDTF">2007-12-11T07:57:10Z</dcterms:created>
  <dcterms:modified xsi:type="dcterms:W3CDTF">2017-07-20T08:34:51Z</dcterms:modified>
  <cp:category/>
  <cp:version/>
  <cp:contentType/>
  <cp:contentStatus/>
</cp:coreProperties>
</file>