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00" windowHeight="4170" tabRatio="325" activeTab="0"/>
  </bookViews>
  <sheets>
    <sheet name="wydatki" sheetId="1" r:id="rId1"/>
  </sheets>
  <definedNames>
    <definedName name="Excel_BuiltIn_Print_Area_1_1">#REF!</definedName>
    <definedName name="Excel_BuiltIn_Print_Area_1_1_1">#REF!</definedName>
    <definedName name="_xlnm.Print_Area" localSheetId="0">'wydatki'!$A$1:$J$490</definedName>
  </definedNames>
  <calcPr fullCalcOnLoad="1"/>
</workbook>
</file>

<file path=xl/sharedStrings.xml><?xml version="1.0" encoding="utf-8"?>
<sst xmlns="http://schemas.openxmlformats.org/spreadsheetml/2006/main" count="571" uniqueCount="198">
  <si>
    <t>§</t>
  </si>
  <si>
    <t>Wyszczególnienie</t>
  </si>
  <si>
    <t>Wykonanie</t>
  </si>
  <si>
    <t>Wskaźnik %</t>
  </si>
  <si>
    <t>7.</t>
  </si>
  <si>
    <t>8.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</si>
  <si>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</si>
  <si>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</si>
  <si>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</si>
  <si>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</si>
  <si>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</si>
  <si>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Pozostała działalność</t>
  </si>
  <si>
    <t>świadczenia społeczne</t>
  </si>
  <si>
    <t>zakup usług pozostałych</t>
  </si>
  <si>
    <t xml:space="preserve">600 </t>
  </si>
  <si>
    <t>Transport i łączność</t>
  </si>
  <si>
    <t xml:space="preserve">60095 </t>
  </si>
  <si>
    <t>wynagrodzenia bezosobowe</t>
  </si>
  <si>
    <t>zakup materiałów i wyposażenia</t>
  </si>
  <si>
    <t>zakup usług remontowych</t>
  </si>
  <si>
    <t>wydatki inwestycyjne jednostek budżetowych</t>
  </si>
  <si>
    <t>Gospodarka mieszkaniowa</t>
  </si>
  <si>
    <t>Gospodarka gruntami i nieruchomościami</t>
  </si>
  <si>
    <t>wynagrodzenie bezosobowe</t>
  </si>
  <si>
    <t>różne opłaty i składki</t>
  </si>
  <si>
    <t>podatek towarów i usług (vat)</t>
  </si>
  <si>
    <t>kary i odszkodowania wypłacane na rzecz osób fizycznych</t>
  </si>
  <si>
    <t>Działalność usługowa</t>
  </si>
  <si>
    <t>Plan zagospodarowania przestrzennego</t>
  </si>
  <si>
    <t>4170</t>
  </si>
  <si>
    <t xml:space="preserve">4300 </t>
  </si>
  <si>
    <t>Opracowania geodezyjne i kartograficzne</t>
  </si>
  <si>
    <t>Cmentarze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</si>
  <si>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</si>
  <si>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</si>
  <si>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</si>
  <si>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</si>
  <si>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</si>
  <si>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</si>
  <si>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</si>
  <si>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</si>
  <si>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4360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</si>
  <si>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</si>
  <si>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</si>
  <si>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</si>
  <si>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</si>
  <si>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</si>
  <si>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</si>
  <si>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</si>
  <si>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Administracja publiczna</t>
  </si>
  <si>
    <t>Urzędy wojewódzkie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</si>
  <si>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</si>
  <si>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</si>
  <si>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</si>
  <si>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</si>
  <si>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 xml:space="preserve">4440 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</si>
  <si>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</si>
  <si>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</si>
  <si>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</si>
  <si>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</si>
  <si>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Zakup usług zdrowotnych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</si>
  <si>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</si>
  <si>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</si>
  <si>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</si>
  <si>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</si>
  <si>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</si>
  <si>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4810</t>
  </si>
  <si>
    <t xml:space="preserve">rezerwy </t>
  </si>
  <si>
    <t>Oświata i wychowanie</t>
  </si>
  <si>
    <t>Szkoły podstawowe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</si>
  <si>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</si>
  <si>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</si>
  <si>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</si>
  <si>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</si>
  <si>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</si>
  <si>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</si>
  <si>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</si>
  <si>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</si>
  <si>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</si>
  <si>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</si>
  <si>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</si>
  <si>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</si>
  <si>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</si>
  <si>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Gimnazja</t>
  </si>
  <si>
    <t xml:space="preserve">2540 </t>
  </si>
  <si>
    <t>dotacja podmiotowa z budżetu dla niepublicznej szkoły lub innej niepublicznej placówki oświatowo-wychowawczej</t>
  </si>
  <si>
    <t>Dowożenie uczniów do szkół</t>
  </si>
  <si>
    <t>Dokształcanie i doskonalenie nauczycieli</t>
  </si>
  <si>
    <t>Ochrona zdrowia</t>
  </si>
  <si>
    <t>Przeciwdziałanie alkoholizmowi</t>
  </si>
  <si>
    <t>zakup środków żywności</t>
  </si>
  <si>
    <t>Pomoc społeczna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</si>
  <si>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</si>
  <si>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</si>
  <si>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</si>
  <si>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</si>
  <si>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 xml:space="preserve">świadczenia społeczne 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</si>
  <si>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</si>
  <si>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</si>
  <si>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</si>
  <si>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Dodatki mieszkaniowe</t>
  </si>
  <si>
    <t>Ośrodki pomocy społecznej</t>
  </si>
  <si>
    <t>4140</t>
  </si>
  <si>
    <t>Edukacyjna opieka wychowawcza</t>
  </si>
  <si>
    <t>Świetlice szkolne</t>
  </si>
  <si>
    <t>Pomoc materialna dla ucznia</t>
  </si>
  <si>
    <t>Gospodarka komunalna i ochrona środowiska</t>
  </si>
  <si>
    <t>Oświetlenie ulic, placów i dróg</t>
  </si>
  <si>
    <t>Kultura i ochrona dziedzictwa narodowego</t>
  </si>
  <si>
    <t>Domy i ośrodki kultury, świetlice i kluby</t>
  </si>
  <si>
    <t>Kultura fizyczna i sport</t>
  </si>
  <si>
    <t>dotacja celowa z budżetu na finansowanie lub dofinansowanie zadań zleconych do realizacji stowarzyszeniom</t>
  </si>
  <si>
    <t>Razem</t>
  </si>
  <si>
    <t>Drogi publiczne gminne</t>
  </si>
  <si>
    <t>4210</t>
  </si>
  <si>
    <t>4430</t>
  </si>
  <si>
    <t>Informatyka</t>
  </si>
  <si>
    <t>Pozostałe zadania w zakresie polityki społecznej</t>
  </si>
  <si>
    <t>zwrot dotacji wykorzystanych niezgodnie z przeznaczeniem lub pobranych w nadmiernej wysokości</t>
  </si>
  <si>
    <t>Oczyszczanie miast i wsi</t>
  </si>
  <si>
    <t>Utrzymanie zieleni w miastach i gminach</t>
  </si>
  <si>
    <t>dotacja podmiotowa z budżetu dla samorządowej instytucji kultury</t>
  </si>
  <si>
    <t>Biblioteki</t>
  </si>
  <si>
    <t>Instytucje kultury fizycznej</t>
  </si>
  <si>
    <t>opłaty na rzecz budżetów jednostek samorządu terytorialnego</t>
  </si>
  <si>
    <t>4410</t>
  </si>
  <si>
    <t>Plan po zmianach</t>
  </si>
  <si>
    <t>01095</t>
  </si>
  <si>
    <t>opłaty na rzecz budżetów j.s.t.</t>
  </si>
  <si>
    <t>inne formy pomocy dla uczniów</t>
  </si>
  <si>
    <t>stypendia  dla uczniów</t>
  </si>
  <si>
    <t>Podróże służbowe krajowe</t>
  </si>
  <si>
    <t>Promocja jednostek samorządu terytorialnego</t>
  </si>
  <si>
    <t>Zwalczanie narkomanii</t>
  </si>
  <si>
    <t>Usługi opiekuńcze i specjalistyczne usługi opiekuńcze</t>
  </si>
  <si>
    <t>Pozostałe zadania w zakresie kultury</t>
  </si>
  <si>
    <t>Dział</t>
  </si>
  <si>
    <t>Rozdział</t>
  </si>
  <si>
    <t>% wykonania</t>
  </si>
  <si>
    <t>Wykonanie planu wydatków budżetowych w układzie tabelarycznym</t>
  </si>
  <si>
    <t>Zasiłki stałe</t>
  </si>
  <si>
    <t>Wpływy i wydatki związane z gromadzeniem środków z opłat i kar za korzystanie ze środowiska</t>
  </si>
  <si>
    <t>Zobowiązania wymagalne</t>
  </si>
  <si>
    <t>70001</t>
  </si>
  <si>
    <t>Komendy Powiatowe Policji</t>
  </si>
  <si>
    <t>Wpłaty od jednostek na fundusz celowy</t>
  </si>
  <si>
    <t>dotacja podmiotowa z budzetu dla niepublicznej szkoły lub innej placówki oswiatowo-wychowawczej</t>
  </si>
  <si>
    <t>nagrody i wydatki niezaliczane do wynagrodzeń</t>
  </si>
  <si>
    <t>dotacja celowa z budżetu na finasowanie lub dofinasowanie zadańzleconych do realizacji stowarzyszeniom</t>
  </si>
  <si>
    <t>dotacja przedmiotowa z budżetu dla zakladu budzetowego</t>
  </si>
  <si>
    <t>4590</t>
  </si>
  <si>
    <t>2710</t>
  </si>
  <si>
    <t>dotacja celowa na pomoc finansową udzielaną między jednostkami samorządu terytorialnego na dofinansowanie własnych zadań bieżących</t>
  </si>
  <si>
    <t>wpłaty na Państwowy Fundusz Rehabilitacji Osób Niepełnosprawnych</t>
  </si>
  <si>
    <t>8110</t>
  </si>
  <si>
    <t>odstetki od samorządowych papierów wartościowych  lub zaciągniętych przez jst kredytów i pozyczek</t>
  </si>
  <si>
    <t>6800</t>
  </si>
  <si>
    <t>rezerwy na inwestycje i inne zakupy inwestycyjne</t>
  </si>
  <si>
    <t>4220</t>
  </si>
  <si>
    <t>Programy polityki zdrowotnej</t>
  </si>
  <si>
    <t>Koszty postepowania sądowego i prokuratorskiego</t>
  </si>
  <si>
    <t>6059</t>
  </si>
  <si>
    <t>Rodziny zastępcze</t>
  </si>
  <si>
    <t>odsetki od dotacji wykorzystanych niezgodnie z przeznaczeniem lub pobranych w nadmiernej wysokości</t>
  </si>
  <si>
    <t xml:space="preserve">  </t>
  </si>
  <si>
    <t>dotacje celowe przekazane gminie na zadania bieżące realizowane na podstawie porozumień (umów) między jst</t>
  </si>
  <si>
    <t>wynagodzenia bezosobowe</t>
  </si>
  <si>
    <t>dotacja celowa na pomoc finasową udzielana między jst na dofinasowanie własnych zadań bieżących</t>
  </si>
  <si>
    <t>Wspieranie rodziny</t>
  </si>
  <si>
    <t>4110</t>
  </si>
  <si>
    <t>4120</t>
  </si>
  <si>
    <t>Gospodarka odpadami</t>
  </si>
  <si>
    <t>podatek od nieruchomości</t>
  </si>
  <si>
    <t>Różne wydatki na rzecz osób fizycznych</t>
  </si>
  <si>
    <t>Wydaki osobowe niezaliczane do wynagrodzeń</t>
  </si>
  <si>
    <t>pozostałe podatki na rzecz budżetów jednostek samorzadu terytorialnego</t>
  </si>
  <si>
    <t>pozostałe odsetki</t>
  </si>
  <si>
    <t>Żłobki</t>
  </si>
  <si>
    <t>4530</t>
  </si>
  <si>
    <t>6050</t>
  </si>
  <si>
    <t>2310</t>
  </si>
  <si>
    <t>2540</t>
  </si>
  <si>
    <t>2830</t>
  </si>
  <si>
    <t>Wykonanie 30.06.2015 r.</t>
  </si>
  <si>
    <t>Wybory Prezydenta Rzeczpospolitej Polskiej</t>
  </si>
  <si>
    <t>Wybory do rad gmin, rad powiatów i sejmików województw, wybory wójtów, burmistrzów i prezydentów miast</t>
  </si>
  <si>
    <t xml:space="preserve">opłaty z tytułu zakupu usług telekomunikacyjnych 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</si>
  <si>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</si>
  <si>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</si>
  <si>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przekazane gminie na zadania bieżące realizowane na podstawie porozumień (umów) między jednostkami samorządu terytorialnego</t>
  </si>
  <si>
    <t>Inne formy wychowania przedszkolnego</t>
  </si>
  <si>
    <t>wynagrodzenia agencyjno-prowizyjne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</si>
  <si>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</si>
  <si>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</si>
  <si>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Zwrot dotacji oraz płatności, w tym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</si>
  <si>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w nadmiernej wysokości</t>
  </si>
  <si>
    <t>Załącznik nr 2 do informacji opisowej z wykonania budżetu za I półrocze 2015 r.</t>
  </si>
  <si>
    <t>Lipno, 24 sierpień 2015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</si>
</sst>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.0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9"/>
      <color indexed="51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0"/>
      <name val="Czcionka tekstu podstawowego"/>
      <family val="2"/>
    </font>
    <font>
      <b/>
      <sz val="13"/>
      <color indexed="60"/>
      <name val="Czcionka tekstu podstawowego"/>
      <family val="2"/>
    </font>
    <font>
      <b/>
      <sz val="11"/>
      <color indexed="6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9"/>
      <color indexed="6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0"/>
      <name val="Tw Cen M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Tw Cen MT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5" fillId="0" borderId="0" xfId="0" applyFont="1" applyFill="1" applyBorder="1" applyAlignment="1">
      <alignment wrapText="1"/>
    </xf>
    <xf numFmtId="10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/>
    </xf>
    <xf numFmtId="10" fontId="6" fillId="35" borderId="12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left" vertical="center" wrapText="1"/>
    </xf>
    <xf numFmtId="4" fontId="5" fillId="36" borderId="11" xfId="0" applyNumberFormat="1" applyFont="1" applyFill="1" applyBorder="1" applyAlignment="1">
      <alignment horizontal="right" vertical="center"/>
    </xf>
    <xf numFmtId="10" fontId="5" fillId="36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10" fontId="5" fillId="0" borderId="11" xfId="54" applyNumberFormat="1" applyFont="1" applyFill="1" applyBorder="1" applyAlignment="1">
      <alignment vertical="center"/>
    </xf>
    <xf numFmtId="4" fontId="5" fillId="37" borderId="11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4" fontId="6" fillId="37" borderId="11" xfId="0" applyNumberFormat="1" applyFont="1" applyFill="1" applyBorder="1" applyAlignment="1">
      <alignment horizontal="right" vertical="center"/>
    </xf>
    <xf numFmtId="10" fontId="5" fillId="38" borderId="11" xfId="0" applyNumberFormat="1" applyFont="1" applyFill="1" applyBorder="1" applyAlignment="1">
      <alignment horizontal="right" vertical="center" wrapText="1"/>
    </xf>
    <xf numFmtId="164" fontId="5" fillId="36" borderId="11" xfId="0" applyNumberFormat="1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vertical="center"/>
    </xf>
    <xf numFmtId="10" fontId="5" fillId="39" borderId="11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left" vertical="center" wrapText="1"/>
    </xf>
    <xf numFmtId="4" fontId="5" fillId="36" borderId="11" xfId="0" applyNumberFormat="1" applyFont="1" applyFill="1" applyBorder="1" applyAlignment="1">
      <alignment vertical="center" wrapText="1"/>
    </xf>
    <xf numFmtId="164" fontId="5" fillId="37" borderId="11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4" fontId="5" fillId="37" borderId="11" xfId="0" applyNumberFormat="1" applyFont="1" applyFill="1" applyBorder="1" applyAlignment="1">
      <alignment vertical="center"/>
    </xf>
    <xf numFmtId="4" fontId="5" fillId="37" borderId="11" xfId="0" applyNumberFormat="1" applyFont="1" applyFill="1" applyBorder="1" applyAlignment="1">
      <alignment vertical="center" wrapText="1"/>
    </xf>
    <xf numFmtId="10" fontId="5" fillId="37" borderId="11" xfId="0" applyNumberFormat="1" applyFont="1" applyFill="1" applyBorder="1" applyAlignment="1">
      <alignment horizontal="right" vertical="center" wrapText="1"/>
    </xf>
    <xf numFmtId="164" fontId="6" fillId="37" borderId="11" xfId="0" applyNumberFormat="1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vertical="center"/>
    </xf>
    <xf numFmtId="4" fontId="6" fillId="37" borderId="11" xfId="0" applyNumberFormat="1" applyFont="1" applyFill="1" applyBorder="1" applyAlignment="1">
      <alignment vertical="center" wrapText="1"/>
    </xf>
    <xf numFmtId="10" fontId="6" fillId="37" borderId="11" xfId="0" applyNumberFormat="1" applyFont="1" applyFill="1" applyBorder="1" applyAlignment="1">
      <alignment horizontal="right" vertical="center" wrapText="1"/>
    </xf>
    <xf numFmtId="0" fontId="6" fillId="37" borderId="11" xfId="0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49" fontId="6" fillId="37" borderId="11" xfId="0" applyNumberFormat="1" applyFont="1" applyFill="1" applyBorder="1" applyAlignment="1">
      <alignment horizontal="center" vertical="center"/>
    </xf>
    <xf numFmtId="164" fontId="5" fillId="40" borderId="11" xfId="0" applyNumberFormat="1" applyFont="1" applyFill="1" applyBorder="1" applyAlignment="1">
      <alignment horizontal="center" vertical="center"/>
    </xf>
    <xf numFmtId="49" fontId="5" fillId="40" borderId="11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left" vertical="center" wrapText="1"/>
    </xf>
    <xf numFmtId="4" fontId="5" fillId="40" borderId="11" xfId="0" applyNumberFormat="1" applyFont="1" applyFill="1" applyBorder="1" applyAlignment="1">
      <alignment vertical="center"/>
    </xf>
    <xf numFmtId="4" fontId="5" fillId="40" borderId="11" xfId="0" applyNumberFormat="1" applyFont="1" applyFill="1" applyBorder="1" applyAlignment="1">
      <alignment vertical="center" wrapText="1"/>
    </xf>
    <xf numFmtId="10" fontId="5" fillId="40" borderId="11" xfId="0" applyNumberFormat="1" applyFont="1" applyFill="1" applyBorder="1" applyAlignment="1">
      <alignment horizontal="right" vertical="center" wrapText="1"/>
    </xf>
    <xf numFmtId="4" fontId="5" fillId="40" borderId="11" xfId="0" applyNumberFormat="1" applyFont="1" applyFill="1" applyBorder="1" applyAlignment="1">
      <alignment horizontal="right" vertical="center"/>
    </xf>
    <xf numFmtId="49" fontId="5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" fontId="5" fillId="39" borderId="11" xfId="0" applyNumberFormat="1" applyFont="1" applyFill="1" applyBorder="1" applyAlignment="1">
      <alignment vertical="center" wrapText="1"/>
    </xf>
    <xf numFmtId="164" fontId="10" fillId="36" borderId="11" xfId="0" applyNumberFormat="1" applyFont="1" applyFill="1" applyBorder="1" applyAlignment="1">
      <alignment horizontal="center" vertical="center"/>
    </xf>
    <xf numFmtId="49" fontId="10" fillId="36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left" vertical="center" wrapText="1"/>
    </xf>
    <xf numFmtId="4" fontId="10" fillId="36" borderId="11" xfId="0" applyNumberFormat="1" applyFont="1" applyFill="1" applyBorder="1" applyAlignment="1">
      <alignment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10" fontId="6" fillId="33" borderId="11" xfId="0" applyNumberFormat="1" applyFont="1" applyFill="1" applyBorder="1" applyAlignment="1">
      <alignment horizontal="right" vertical="center" wrapText="1"/>
    </xf>
    <xf numFmtId="164" fontId="5" fillId="41" borderId="11" xfId="0" applyNumberFormat="1" applyFont="1" applyFill="1" applyBorder="1" applyAlignment="1">
      <alignment horizontal="center" vertical="center"/>
    </xf>
    <xf numFmtId="49" fontId="5" fillId="41" borderId="11" xfId="0" applyNumberFormat="1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left" vertical="center" wrapText="1"/>
    </xf>
    <xf numFmtId="4" fontId="5" fillId="41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37" borderId="11" xfId="0" applyNumberFormat="1" applyFont="1" applyFill="1" applyBorder="1" applyAlignment="1">
      <alignment horizontal="right" vertical="center"/>
    </xf>
    <xf numFmtId="164" fontId="5" fillId="33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6" fillId="37" borderId="11" xfId="0" applyNumberFormat="1" applyFont="1" applyFill="1" applyBorder="1" applyAlignment="1">
      <alignment horizontal="right" vertical="center" wrapText="1"/>
    </xf>
    <xf numFmtId="4" fontId="5" fillId="37" borderId="11" xfId="0" applyNumberFormat="1" applyFont="1" applyFill="1" applyBorder="1" applyAlignment="1">
      <alignment horizontal="right" vertical="center" wrapText="1"/>
    </xf>
    <xf numFmtId="4" fontId="5" fillId="36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39" borderId="11" xfId="0" applyNumberFormat="1" applyFont="1" applyFill="1" applyBorder="1" applyAlignment="1">
      <alignment horizontal="center" vertical="center" wrapText="1"/>
    </xf>
    <xf numFmtId="164" fontId="5" fillId="39" borderId="11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wrapText="1"/>
    </xf>
    <xf numFmtId="4" fontId="5" fillId="40" borderId="11" xfId="0" applyNumberFormat="1" applyFont="1" applyFill="1" applyBorder="1" applyAlignment="1">
      <alignment horizontal="right" vertical="center" wrapText="1"/>
    </xf>
    <xf numFmtId="164" fontId="5" fillId="36" borderId="11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vertical="center" wrapText="1"/>
    </xf>
    <xf numFmtId="164" fontId="6" fillId="37" borderId="11" xfId="0" applyNumberFormat="1" applyFont="1" applyFill="1" applyBorder="1" applyAlignment="1">
      <alignment horizontal="center" vertical="center" wrapText="1"/>
    </xf>
    <xf numFmtId="164" fontId="5" fillId="37" borderId="11" xfId="0" applyNumberFormat="1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164" fontId="6" fillId="37" borderId="11" xfId="0" applyNumberFormat="1" applyFont="1" applyFill="1" applyBorder="1" applyAlignment="1" quotePrefix="1">
      <alignment horizontal="center" vertical="center"/>
    </xf>
    <xf numFmtId="164" fontId="6" fillId="42" borderId="13" xfId="0" applyNumberFormat="1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4" fontId="5" fillId="42" borderId="13" xfId="0" applyNumberFormat="1" applyFont="1" applyFill="1" applyBorder="1" applyAlignment="1">
      <alignment horizontal="right" vertical="center" wrapText="1"/>
    </xf>
    <xf numFmtId="4" fontId="5" fillId="42" borderId="13" xfId="0" applyNumberFormat="1" applyFont="1" applyFill="1" applyBorder="1" applyAlignment="1">
      <alignment vertical="center" wrapText="1"/>
    </xf>
    <xf numFmtId="10" fontId="5" fillId="42" borderId="13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5" fillId="34" borderId="14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Średni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5"/>
  <sheetViews>
    <sheetView tabSelected="1" workbookViewId="0" topLeftCell="A483">
      <selection activeCell="A1" sqref="A1:J491"/>
    </sheetView>
  </sheetViews>
  <sheetFormatPr defaultColWidth="8.8515625" defaultRowHeight="12.75"/>
  <cols>
    <col min="1" max="1" width="6.421875" style="0" customWidth="1"/>
    <col min="2" max="2" width="9.140625" style="0" customWidth="1"/>
    <col min="3" max="3" width="6.421875" style="0" customWidth="1"/>
    <col min="4" max="4" width="73.7109375" style="0" customWidth="1"/>
    <col min="5" max="5" width="18.00390625" style="0" customWidth="1"/>
    <col min="6" max="7" width="0" style="0" hidden="1" customWidth="1"/>
    <col min="8" max="8" width="17.421875" style="0" customWidth="1"/>
    <col min="9" max="9" width="16.57421875" style="0" customWidth="1"/>
    <col min="10" max="10" width="16.7109375" style="0" customWidth="1"/>
    <col min="11" max="11" width="8.00390625" style="0" customWidth="1"/>
    <col min="12" max="12" width="11.57421875" style="0" customWidth="1"/>
    <col min="13" max="13" width="19.57421875" style="0" customWidth="1"/>
  </cols>
  <sheetData>
    <row r="1" spans="1:10" s="4" customFormat="1" ht="51" customHeight="1">
      <c r="A1" s="11"/>
      <c r="B1" s="11"/>
      <c r="C1" s="11"/>
      <c r="D1" s="12"/>
      <c r="E1" s="13"/>
      <c r="F1" s="13"/>
      <c r="G1" s="14"/>
      <c r="H1" s="119" t="s">
        <v>196</v>
      </c>
      <c r="I1" s="119"/>
      <c r="J1" s="119"/>
    </row>
    <row r="2" spans="1:10" ht="35.25" customHeight="1">
      <c r="A2" s="120" t="s">
        <v>139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2" ht="15.75" thickBot="1">
      <c r="A3" s="11"/>
      <c r="B3" s="11"/>
      <c r="C3" s="11"/>
      <c r="D3" s="12"/>
      <c r="E3" s="13"/>
      <c r="F3" s="13"/>
      <c r="G3" s="14"/>
      <c r="H3" s="14"/>
      <c r="I3" s="14"/>
      <c r="J3" s="13"/>
      <c r="L3" s="9"/>
    </row>
    <row r="4" spans="1:12" ht="16.5" thickTop="1">
      <c r="A4" s="121" t="s">
        <v>136</v>
      </c>
      <c r="B4" s="121" t="s">
        <v>137</v>
      </c>
      <c r="C4" s="121" t="s">
        <v>0</v>
      </c>
      <c r="D4" s="123" t="s">
        <v>1</v>
      </c>
      <c r="E4" s="125" t="s">
        <v>126</v>
      </c>
      <c r="F4" s="15"/>
      <c r="G4" s="15"/>
      <c r="H4" s="125" t="s">
        <v>183</v>
      </c>
      <c r="I4" s="126" t="s">
        <v>138</v>
      </c>
      <c r="J4" s="125" t="s">
        <v>142</v>
      </c>
      <c r="L4" s="9"/>
    </row>
    <row r="5" spans="1:13" ht="31.5">
      <c r="A5" s="122"/>
      <c r="B5" s="122"/>
      <c r="C5" s="122"/>
      <c r="D5" s="124"/>
      <c r="E5" s="125"/>
      <c r="F5" s="16" t="s">
        <v>2</v>
      </c>
      <c r="G5" s="17" t="s">
        <v>3</v>
      </c>
      <c r="H5" s="125"/>
      <c r="I5" s="126"/>
      <c r="J5" s="125"/>
      <c r="M5" s="6"/>
    </row>
    <row r="6" spans="1:13" ht="15">
      <c r="A6" s="18">
        <v>1</v>
      </c>
      <c r="B6" s="18">
        <v>2</v>
      </c>
      <c r="C6" s="18">
        <v>3</v>
      </c>
      <c r="D6" s="19">
        <v>4</v>
      </c>
      <c r="E6" s="20">
        <v>5</v>
      </c>
      <c r="F6" s="20" t="s">
        <v>4</v>
      </c>
      <c r="G6" s="21" t="s">
        <v>5</v>
      </c>
      <c r="H6" s="20">
        <v>6</v>
      </c>
      <c r="I6" s="22">
        <v>7</v>
      </c>
      <c r="J6" s="20">
        <v>8</v>
      </c>
      <c r="M6" s="6"/>
    </row>
    <row r="7" spans="1:10" ht="25.5" customHeight="1">
      <c r="A7" s="23" t="s">
        <v>6</v>
      </c>
      <c r="B7" s="24"/>
      <c r="C7" s="24"/>
      <c r="D7" s="25" t="s">
        <v>7</v>
      </c>
      <c r="E7" s="26">
        <f>SUM(E8+E10)</f>
        <v>2760.57</v>
      </c>
      <c r="F7" s="26">
        <f>SUM(F8)</f>
        <v>0</v>
      </c>
      <c r="G7" s="26">
        <f>SUM(G8)</f>
        <v>0</v>
      </c>
      <c r="H7" s="26">
        <f>SUM(H8+H10)</f>
        <v>2464.34</v>
      </c>
      <c r="I7" s="27">
        <f>H7/E7</f>
        <v>0.8926924511966732</v>
      </c>
      <c r="J7" s="26">
        <f>SUM(J8+J10)</f>
        <v>0</v>
      </c>
    </row>
    <row r="8" spans="1:10" ht="24" customHeight="1">
      <c r="A8" s="28"/>
      <c r="B8" s="29" t="s">
        <v>8</v>
      </c>
      <c r="C8" s="28"/>
      <c r="D8" s="30" t="s">
        <v>9</v>
      </c>
      <c r="E8" s="31">
        <f>E9</f>
        <v>600</v>
      </c>
      <c r="F8" s="31"/>
      <c r="G8" s="32"/>
      <c r="H8" s="31">
        <f>H9</f>
        <v>303.77</v>
      </c>
      <c r="I8" s="33">
        <f>I9</f>
        <v>0.5062833333333333</v>
      </c>
      <c r="J8" s="34">
        <f>SUM(J9)</f>
        <v>0</v>
      </c>
    </row>
    <row r="9" spans="1:10" ht="33.75" customHeight="1">
      <c r="A9" s="28"/>
      <c r="B9" s="29"/>
      <c r="C9" s="35">
        <v>2850</v>
      </c>
      <c r="D9" s="36" t="s">
        <v>10</v>
      </c>
      <c r="E9" s="37">
        <v>600</v>
      </c>
      <c r="F9" s="37"/>
      <c r="G9" s="38"/>
      <c r="H9" s="37">
        <v>303.77</v>
      </c>
      <c r="I9" s="39">
        <f aca="true" t="shared" si="0" ref="I9:I42">H9/E9</f>
        <v>0.5062833333333333</v>
      </c>
      <c r="J9" s="40">
        <v>0</v>
      </c>
    </row>
    <row r="10" spans="1:10" ht="27" customHeight="1">
      <c r="A10" s="28"/>
      <c r="B10" s="29" t="s">
        <v>127</v>
      </c>
      <c r="C10" s="35"/>
      <c r="D10" s="30" t="s">
        <v>11</v>
      </c>
      <c r="E10" s="31">
        <f>SUM(E11:E12)</f>
        <v>2160.57</v>
      </c>
      <c r="F10" s="37"/>
      <c r="G10" s="38"/>
      <c r="H10" s="31">
        <f>SUM(H11:H12)</f>
        <v>2160.57</v>
      </c>
      <c r="I10" s="41">
        <f t="shared" si="0"/>
        <v>1</v>
      </c>
      <c r="J10" s="31">
        <f>SUM(J11:J11)</f>
        <v>0</v>
      </c>
    </row>
    <row r="11" spans="1:10" ht="24" customHeight="1">
      <c r="A11" s="35"/>
      <c r="B11" s="35"/>
      <c r="C11" s="35">
        <v>4210</v>
      </c>
      <c r="D11" s="36" t="s">
        <v>18</v>
      </c>
      <c r="E11" s="37">
        <v>42.36</v>
      </c>
      <c r="F11" s="37"/>
      <c r="G11" s="38"/>
      <c r="H11" s="37">
        <v>42.36</v>
      </c>
      <c r="I11" s="39">
        <f t="shared" si="0"/>
        <v>1</v>
      </c>
      <c r="J11" s="40">
        <v>0</v>
      </c>
    </row>
    <row r="12" spans="1:10" ht="24" customHeight="1">
      <c r="A12" s="35"/>
      <c r="B12" s="35"/>
      <c r="C12" s="35">
        <v>4430</v>
      </c>
      <c r="D12" s="36" t="s">
        <v>24</v>
      </c>
      <c r="E12" s="37">
        <v>2118.21</v>
      </c>
      <c r="F12" s="37"/>
      <c r="G12" s="38"/>
      <c r="H12" s="37">
        <v>2118.21</v>
      </c>
      <c r="I12" s="39">
        <f t="shared" si="0"/>
        <v>1</v>
      </c>
      <c r="J12" s="40">
        <v>0</v>
      </c>
    </row>
    <row r="13" spans="1:10" ht="21.75" customHeight="1">
      <c r="A13" s="23" t="s">
        <v>14</v>
      </c>
      <c r="B13" s="42"/>
      <c r="C13" s="42"/>
      <c r="D13" s="25" t="s">
        <v>15</v>
      </c>
      <c r="E13" s="26">
        <f>SUM(E14+E17)</f>
        <v>796000</v>
      </c>
      <c r="F13" s="43">
        <f>SUM(F17)</f>
        <v>0</v>
      </c>
      <c r="G13" s="43">
        <f>SUM(G17)</f>
        <v>0</v>
      </c>
      <c r="H13" s="26">
        <f>SUM(H14+H17)</f>
        <v>104113.23000000001</v>
      </c>
      <c r="I13" s="44">
        <f t="shared" si="0"/>
        <v>0.1307955150753769</v>
      </c>
      <c r="J13" s="26">
        <f>SUM(J14+J17)</f>
        <v>0</v>
      </c>
    </row>
    <row r="14" spans="1:10" ht="24" customHeight="1">
      <c r="A14" s="29"/>
      <c r="B14" s="45">
        <v>60016</v>
      </c>
      <c r="C14" s="45"/>
      <c r="D14" s="30" t="s">
        <v>113</v>
      </c>
      <c r="E14" s="31">
        <f>SUM(E15:E16)</f>
        <v>626000</v>
      </c>
      <c r="F14" s="31">
        <f>SUM(F15:F16)</f>
        <v>0</v>
      </c>
      <c r="G14" s="31">
        <f>SUM(G15:G16)</f>
        <v>0</v>
      </c>
      <c r="H14" s="31">
        <f>SUM(H15:H16)</f>
        <v>79570.24</v>
      </c>
      <c r="I14" s="46">
        <f t="shared" si="0"/>
        <v>0.12710900958466453</v>
      </c>
      <c r="J14" s="31">
        <f>SUM(J15:J15)</f>
        <v>0</v>
      </c>
    </row>
    <row r="15" spans="1:10" ht="28.5" customHeight="1">
      <c r="A15" s="29"/>
      <c r="B15" s="45"/>
      <c r="C15" s="35">
        <v>6050</v>
      </c>
      <c r="D15" s="36" t="s">
        <v>20</v>
      </c>
      <c r="E15" s="37">
        <v>355000</v>
      </c>
      <c r="F15" s="37"/>
      <c r="G15" s="37"/>
      <c r="H15" s="37">
        <v>79570.24</v>
      </c>
      <c r="I15" s="47">
        <f t="shared" si="0"/>
        <v>0.22414152112676058</v>
      </c>
      <c r="J15" s="48">
        <v>0</v>
      </c>
    </row>
    <row r="16" spans="1:10" ht="28.5" customHeight="1">
      <c r="A16" s="29"/>
      <c r="B16" s="45"/>
      <c r="C16" s="35">
        <v>6059</v>
      </c>
      <c r="D16" s="36" t="s">
        <v>20</v>
      </c>
      <c r="E16" s="37">
        <v>271000</v>
      </c>
      <c r="F16" s="37"/>
      <c r="G16" s="37"/>
      <c r="H16" s="37">
        <v>0</v>
      </c>
      <c r="I16" s="47">
        <f>H16/E16</f>
        <v>0</v>
      </c>
      <c r="J16" s="48">
        <v>0</v>
      </c>
    </row>
    <row r="17" spans="1:10" ht="24" customHeight="1">
      <c r="A17" s="45"/>
      <c r="B17" s="29" t="s">
        <v>16</v>
      </c>
      <c r="C17" s="45"/>
      <c r="D17" s="30" t="s">
        <v>11</v>
      </c>
      <c r="E17" s="31">
        <f>SUM(E18:E21)</f>
        <v>170000</v>
      </c>
      <c r="F17" s="31"/>
      <c r="G17" s="31"/>
      <c r="H17" s="31">
        <f>SUM(H18:H21)</f>
        <v>24542.99</v>
      </c>
      <c r="I17" s="46">
        <f t="shared" si="0"/>
        <v>0.1443705294117647</v>
      </c>
      <c r="J17" s="31">
        <f>SUM(J18:J21)</f>
        <v>0</v>
      </c>
    </row>
    <row r="18" spans="1:10" ht="27.75" customHeight="1">
      <c r="A18" s="35"/>
      <c r="B18" s="49"/>
      <c r="C18" s="35">
        <v>4170</v>
      </c>
      <c r="D18" s="50" t="s">
        <v>17</v>
      </c>
      <c r="E18" s="37">
        <v>4000</v>
      </c>
      <c r="F18" s="37"/>
      <c r="G18" s="37"/>
      <c r="H18" s="37">
        <v>0</v>
      </c>
      <c r="I18" s="39">
        <f t="shared" si="0"/>
        <v>0</v>
      </c>
      <c r="J18" s="40">
        <v>0</v>
      </c>
    </row>
    <row r="19" spans="1:10" ht="24" customHeight="1">
      <c r="A19" s="35"/>
      <c r="B19" s="35"/>
      <c r="C19" s="35">
        <v>4210</v>
      </c>
      <c r="D19" s="36" t="s">
        <v>18</v>
      </c>
      <c r="E19" s="37">
        <v>20000</v>
      </c>
      <c r="F19" s="37"/>
      <c r="G19" s="38"/>
      <c r="H19" s="37">
        <v>4362.81</v>
      </c>
      <c r="I19" s="39">
        <f t="shared" si="0"/>
        <v>0.21814050000000001</v>
      </c>
      <c r="J19" s="40">
        <v>0</v>
      </c>
    </row>
    <row r="20" spans="1:10" ht="24.75" customHeight="1">
      <c r="A20" s="35"/>
      <c r="B20" s="35"/>
      <c r="C20" s="35">
        <v>4270</v>
      </c>
      <c r="D20" s="36" t="s">
        <v>19</v>
      </c>
      <c r="E20" s="37">
        <v>126000</v>
      </c>
      <c r="F20" s="37"/>
      <c r="G20" s="38"/>
      <c r="H20" s="37">
        <v>13161.73</v>
      </c>
      <c r="I20" s="39">
        <f t="shared" si="0"/>
        <v>0.1044581746031746</v>
      </c>
      <c r="J20" s="40">
        <v>0</v>
      </c>
    </row>
    <row r="21" spans="1:10" ht="25.5" customHeight="1">
      <c r="A21" s="35"/>
      <c r="B21" s="35"/>
      <c r="C21" s="35">
        <v>4300</v>
      </c>
      <c r="D21" s="36" t="s">
        <v>13</v>
      </c>
      <c r="E21" s="37">
        <v>20000</v>
      </c>
      <c r="F21" s="37"/>
      <c r="G21" s="38"/>
      <c r="H21" s="37">
        <v>7018.45</v>
      </c>
      <c r="I21" s="39">
        <f t="shared" si="0"/>
        <v>0.35092249999999997</v>
      </c>
      <c r="J21" s="40">
        <v>0</v>
      </c>
    </row>
    <row r="22" spans="1:10" ht="22.5" customHeight="1">
      <c r="A22" s="42">
        <v>700</v>
      </c>
      <c r="B22" s="42"/>
      <c r="C22" s="42"/>
      <c r="D22" s="25" t="s">
        <v>21</v>
      </c>
      <c r="E22" s="43">
        <f>SUM(E23+E27+E38)</f>
        <v>1208363</v>
      </c>
      <c r="F22" s="43">
        <f>SUM(F27)</f>
        <v>0</v>
      </c>
      <c r="G22" s="51">
        <f>F22/E22</f>
        <v>0</v>
      </c>
      <c r="H22" s="43">
        <f>SUM(H23+H27+H38)</f>
        <v>397508</v>
      </c>
      <c r="I22" s="27">
        <f t="shared" si="0"/>
        <v>0.32896406129615025</v>
      </c>
      <c r="J22" s="43">
        <f>SUM(J23+J27)</f>
        <v>0</v>
      </c>
    </row>
    <row r="23" spans="1:10" ht="24.75" customHeight="1">
      <c r="A23" s="45"/>
      <c r="B23" s="29" t="s">
        <v>143</v>
      </c>
      <c r="C23" s="45"/>
      <c r="D23" s="30" t="s">
        <v>11</v>
      </c>
      <c r="E23" s="31">
        <f>SUM(E24:E26)</f>
        <v>765863</v>
      </c>
      <c r="F23" s="31"/>
      <c r="G23" s="31"/>
      <c r="H23" s="31">
        <f>SUM(H24:H26)</f>
        <v>337183.91</v>
      </c>
      <c r="I23" s="46">
        <f t="shared" si="0"/>
        <v>0.4402666142639088</v>
      </c>
      <c r="J23" s="31">
        <f>SUM(J24:J26)</f>
        <v>0</v>
      </c>
    </row>
    <row r="24" spans="1:10" ht="34.5" customHeight="1">
      <c r="A24" s="35"/>
      <c r="B24" s="35"/>
      <c r="C24" s="35">
        <v>2650</v>
      </c>
      <c r="D24" s="36" t="s">
        <v>149</v>
      </c>
      <c r="E24" s="37">
        <v>598863</v>
      </c>
      <c r="F24" s="37"/>
      <c r="G24" s="38"/>
      <c r="H24" s="37">
        <v>286799.35</v>
      </c>
      <c r="I24" s="39">
        <f t="shared" si="0"/>
        <v>0.4789064443787644</v>
      </c>
      <c r="J24" s="40">
        <v>0</v>
      </c>
    </row>
    <row r="25" spans="1:10" ht="34.5" customHeight="1">
      <c r="A25" s="35"/>
      <c r="B25" s="35"/>
      <c r="C25" s="35">
        <v>4100</v>
      </c>
      <c r="D25" s="36" t="s">
        <v>191</v>
      </c>
      <c r="E25" s="37">
        <v>97000</v>
      </c>
      <c r="F25" s="37"/>
      <c r="G25" s="38"/>
      <c r="H25" s="37">
        <v>32899.26</v>
      </c>
      <c r="I25" s="39">
        <f t="shared" si="0"/>
        <v>0.3391676288659794</v>
      </c>
      <c r="J25" s="40">
        <v>0</v>
      </c>
    </row>
    <row r="26" spans="1:10" ht="34.5" customHeight="1">
      <c r="A26" s="35"/>
      <c r="B26" s="35"/>
      <c r="C26" s="35">
        <v>4270</v>
      </c>
      <c r="D26" s="36" t="s">
        <v>19</v>
      </c>
      <c r="E26" s="37">
        <v>70000</v>
      </c>
      <c r="F26" s="37"/>
      <c r="G26" s="38"/>
      <c r="H26" s="37">
        <v>17485.3</v>
      </c>
      <c r="I26" s="39">
        <f t="shared" si="0"/>
        <v>0.24978999999999998</v>
      </c>
      <c r="J26" s="40">
        <v>0</v>
      </c>
    </row>
    <row r="27" spans="1:10" ht="26.25" customHeight="1">
      <c r="A27" s="52"/>
      <c r="B27" s="52">
        <v>70005</v>
      </c>
      <c r="C27" s="52"/>
      <c r="D27" s="53" t="s">
        <v>22</v>
      </c>
      <c r="E27" s="54">
        <f>SUM(E28:E37)</f>
        <v>405500</v>
      </c>
      <c r="F27" s="54">
        <f>SUM(F29:F36)</f>
        <v>0</v>
      </c>
      <c r="G27" s="55">
        <f>F27/E27</f>
        <v>0</v>
      </c>
      <c r="H27" s="54">
        <f>SUM(H28:H37)</f>
        <v>49618.09</v>
      </c>
      <c r="I27" s="56">
        <f t="shared" si="0"/>
        <v>0.12236273736128236</v>
      </c>
      <c r="J27" s="54">
        <f>SUM(J28:J37)</f>
        <v>0</v>
      </c>
    </row>
    <row r="28" spans="1:10" ht="25.5" customHeight="1">
      <c r="A28" s="52"/>
      <c r="B28" s="52"/>
      <c r="C28" s="57">
        <v>4170</v>
      </c>
      <c r="D28" s="50" t="s">
        <v>17</v>
      </c>
      <c r="E28" s="58">
        <v>1000</v>
      </c>
      <c r="F28" s="58"/>
      <c r="G28" s="59"/>
      <c r="H28" s="58">
        <v>0</v>
      </c>
      <c r="I28" s="60">
        <f t="shared" si="0"/>
        <v>0</v>
      </c>
      <c r="J28" s="40">
        <v>0</v>
      </c>
    </row>
    <row r="29" spans="1:10" ht="21.75" customHeight="1">
      <c r="A29" s="35"/>
      <c r="B29" s="35"/>
      <c r="C29" s="35">
        <v>4210</v>
      </c>
      <c r="D29" s="36" t="s">
        <v>18</v>
      </c>
      <c r="E29" s="48">
        <v>1000</v>
      </c>
      <c r="F29" s="37"/>
      <c r="G29" s="38"/>
      <c r="H29" s="48">
        <v>0</v>
      </c>
      <c r="I29" s="60">
        <f t="shared" si="0"/>
        <v>0</v>
      </c>
      <c r="J29" s="40">
        <v>0</v>
      </c>
    </row>
    <row r="30" spans="1:10" ht="24.75" customHeight="1">
      <c r="A30" s="35"/>
      <c r="B30" s="35"/>
      <c r="C30" s="35">
        <v>4270</v>
      </c>
      <c r="D30" s="61" t="s">
        <v>19</v>
      </c>
      <c r="E30" s="48">
        <v>500</v>
      </c>
      <c r="F30" s="37"/>
      <c r="G30" s="38"/>
      <c r="H30" s="48">
        <v>0</v>
      </c>
      <c r="I30" s="60">
        <f t="shared" si="0"/>
        <v>0</v>
      </c>
      <c r="J30" s="40">
        <v>0</v>
      </c>
    </row>
    <row r="31" spans="1:10" ht="23.25" customHeight="1">
      <c r="A31" s="35"/>
      <c r="B31" s="35"/>
      <c r="C31" s="35">
        <v>4300</v>
      </c>
      <c r="D31" s="36" t="s">
        <v>13</v>
      </c>
      <c r="E31" s="48">
        <v>10000</v>
      </c>
      <c r="F31" s="37"/>
      <c r="G31" s="38"/>
      <c r="H31" s="48">
        <v>6704.84</v>
      </c>
      <c r="I31" s="60">
        <f t="shared" si="0"/>
        <v>0.670484</v>
      </c>
      <c r="J31" s="40">
        <v>0</v>
      </c>
    </row>
    <row r="32" spans="1:10" ht="22.5" customHeight="1">
      <c r="A32" s="52"/>
      <c r="B32" s="52"/>
      <c r="C32" s="57">
        <v>4430</v>
      </c>
      <c r="D32" s="50" t="s">
        <v>24</v>
      </c>
      <c r="E32" s="58">
        <v>4000</v>
      </c>
      <c r="F32" s="54"/>
      <c r="G32" s="55"/>
      <c r="H32" s="58">
        <v>2018</v>
      </c>
      <c r="I32" s="60">
        <f t="shared" si="0"/>
        <v>0.5045</v>
      </c>
      <c r="J32" s="40">
        <v>0</v>
      </c>
    </row>
    <row r="33" spans="1:10" ht="27" customHeight="1">
      <c r="A33" s="35"/>
      <c r="B33" s="35"/>
      <c r="C33" s="35">
        <v>4530</v>
      </c>
      <c r="D33" s="36" t="s">
        <v>25</v>
      </c>
      <c r="E33" s="37">
        <v>3000</v>
      </c>
      <c r="F33" s="37"/>
      <c r="G33" s="38"/>
      <c r="H33" s="37">
        <v>0</v>
      </c>
      <c r="I33" s="60">
        <f t="shared" si="0"/>
        <v>0</v>
      </c>
      <c r="J33" s="40">
        <v>0</v>
      </c>
    </row>
    <row r="34" spans="1:10" ht="27" customHeight="1">
      <c r="A34" s="35"/>
      <c r="B34" s="35"/>
      <c r="C34" s="35">
        <v>4590</v>
      </c>
      <c r="D34" s="50" t="s">
        <v>26</v>
      </c>
      <c r="E34" s="37">
        <v>11000</v>
      </c>
      <c r="F34" s="37"/>
      <c r="G34" s="38"/>
      <c r="H34" s="37">
        <v>11000</v>
      </c>
      <c r="I34" s="60">
        <f t="shared" si="0"/>
        <v>1</v>
      </c>
      <c r="J34" s="40"/>
    </row>
    <row r="35" spans="1:10" ht="24" customHeight="1">
      <c r="A35" s="35"/>
      <c r="B35" s="35"/>
      <c r="C35" s="35">
        <v>4610</v>
      </c>
      <c r="D35" s="36" t="s">
        <v>160</v>
      </c>
      <c r="E35" s="37">
        <v>5000</v>
      </c>
      <c r="F35" s="37"/>
      <c r="G35" s="38"/>
      <c r="H35" s="37">
        <v>600</v>
      </c>
      <c r="I35" s="60">
        <f t="shared" si="0"/>
        <v>0.12</v>
      </c>
      <c r="J35" s="40">
        <v>0</v>
      </c>
    </row>
    <row r="36" spans="1:10" ht="23.25" customHeight="1">
      <c r="A36" s="35"/>
      <c r="B36" s="35"/>
      <c r="C36" s="35">
        <v>6050</v>
      </c>
      <c r="D36" s="36" t="s">
        <v>20</v>
      </c>
      <c r="E36" s="37">
        <v>300000</v>
      </c>
      <c r="F36" s="37"/>
      <c r="G36" s="38"/>
      <c r="H36" s="37">
        <v>0</v>
      </c>
      <c r="I36" s="60">
        <f t="shared" si="0"/>
        <v>0</v>
      </c>
      <c r="J36" s="40">
        <v>0</v>
      </c>
    </row>
    <row r="37" spans="1:10" ht="24" customHeight="1">
      <c r="A37" s="35"/>
      <c r="B37" s="35"/>
      <c r="C37" s="35">
        <v>6060</v>
      </c>
      <c r="D37" s="36" t="s">
        <v>20</v>
      </c>
      <c r="E37" s="37">
        <v>70000</v>
      </c>
      <c r="F37" s="37"/>
      <c r="G37" s="38"/>
      <c r="H37" s="37">
        <v>29295.25</v>
      </c>
      <c r="I37" s="60">
        <f>H37/E37</f>
        <v>0.4185035714285714</v>
      </c>
      <c r="J37" s="40">
        <v>0</v>
      </c>
    </row>
    <row r="38" spans="1:10" ht="24.75" customHeight="1">
      <c r="A38" s="45"/>
      <c r="B38" s="45">
        <v>70095</v>
      </c>
      <c r="C38" s="29"/>
      <c r="D38" s="30" t="s">
        <v>11</v>
      </c>
      <c r="E38" s="31">
        <f>SUM(E39)</f>
        <v>37000</v>
      </c>
      <c r="F38" s="31"/>
      <c r="G38" s="32"/>
      <c r="H38" s="31">
        <f>SUM(H39)</f>
        <v>10706</v>
      </c>
      <c r="I38" s="46">
        <f>H38/E38</f>
        <v>0.28935135135135137</v>
      </c>
      <c r="J38" s="34">
        <f>SUM(J39:J41)</f>
        <v>0</v>
      </c>
    </row>
    <row r="39" spans="1:10" ht="27.75" customHeight="1">
      <c r="A39" s="35"/>
      <c r="B39" s="35"/>
      <c r="C39" s="49" t="s">
        <v>150</v>
      </c>
      <c r="D39" s="50" t="s">
        <v>26</v>
      </c>
      <c r="E39" s="38">
        <v>37000</v>
      </c>
      <c r="F39" s="37"/>
      <c r="G39" s="38"/>
      <c r="H39" s="38">
        <v>10706</v>
      </c>
      <c r="I39" s="60">
        <f>H39/E39</f>
        <v>0.28935135135135137</v>
      </c>
      <c r="J39" s="40">
        <v>0</v>
      </c>
    </row>
    <row r="40" spans="1:10" ht="26.25" customHeight="1">
      <c r="A40" s="42">
        <v>710</v>
      </c>
      <c r="B40" s="42"/>
      <c r="C40" s="23"/>
      <c r="D40" s="25" t="s">
        <v>27</v>
      </c>
      <c r="E40" s="43">
        <f>SUM(E41+E45+E47)</f>
        <v>43000</v>
      </c>
      <c r="F40" s="43">
        <f>SUM(F47)</f>
        <v>0</v>
      </c>
      <c r="G40" s="51">
        <f>F40/E40</f>
        <v>0</v>
      </c>
      <c r="H40" s="43">
        <f>SUM(H41+H45+H47)</f>
        <v>25257.5</v>
      </c>
      <c r="I40" s="27">
        <f t="shared" si="0"/>
        <v>0.5873837209302326</v>
      </c>
      <c r="J40" s="43">
        <f>SUM(J41+J45+J47)</f>
        <v>0</v>
      </c>
    </row>
    <row r="41" spans="1:10" ht="28.5" customHeight="1">
      <c r="A41" s="45"/>
      <c r="B41" s="45">
        <v>71004</v>
      </c>
      <c r="C41" s="29"/>
      <c r="D41" s="30" t="s">
        <v>28</v>
      </c>
      <c r="E41" s="31">
        <f>SUM(E42:E44)</f>
        <v>20000</v>
      </c>
      <c r="F41" s="31"/>
      <c r="G41" s="32"/>
      <c r="H41" s="31">
        <f>SUM(H42:H44)</f>
        <v>10017.8</v>
      </c>
      <c r="I41" s="46">
        <f t="shared" si="0"/>
        <v>0.50089</v>
      </c>
      <c r="J41" s="34">
        <f>SUM(J43:J44)</f>
        <v>0</v>
      </c>
    </row>
    <row r="42" spans="1:10" ht="51" customHeight="1">
      <c r="A42" s="35"/>
      <c r="B42" s="35"/>
      <c r="C42" s="49" t="s">
        <v>151</v>
      </c>
      <c r="D42" s="50" t="s">
        <v>152</v>
      </c>
      <c r="E42" s="38">
        <v>1000</v>
      </c>
      <c r="F42" s="37"/>
      <c r="G42" s="38"/>
      <c r="H42" s="38">
        <v>0</v>
      </c>
      <c r="I42" s="60">
        <f t="shared" si="0"/>
        <v>0</v>
      </c>
      <c r="J42" s="40">
        <v>0</v>
      </c>
    </row>
    <row r="43" spans="1:10" ht="24" customHeight="1">
      <c r="A43" s="35"/>
      <c r="B43" s="35"/>
      <c r="C43" s="49" t="s">
        <v>29</v>
      </c>
      <c r="D43" s="61" t="s">
        <v>23</v>
      </c>
      <c r="E43" s="38">
        <v>2000</v>
      </c>
      <c r="F43" s="37"/>
      <c r="G43" s="38"/>
      <c r="H43" s="38">
        <v>0</v>
      </c>
      <c r="I43" s="60">
        <f aca="true" t="shared" si="1" ref="I43:I74">H43/E43</f>
        <v>0</v>
      </c>
      <c r="J43" s="40">
        <v>0</v>
      </c>
    </row>
    <row r="44" spans="1:10" ht="25.5" customHeight="1">
      <c r="A44" s="35"/>
      <c r="B44" s="35"/>
      <c r="C44" s="49" t="s">
        <v>30</v>
      </c>
      <c r="D44" s="36" t="s">
        <v>13</v>
      </c>
      <c r="E44" s="37">
        <v>17000</v>
      </c>
      <c r="F44" s="37"/>
      <c r="G44" s="38"/>
      <c r="H44" s="37">
        <v>10017.8</v>
      </c>
      <c r="I44" s="60">
        <f t="shared" si="1"/>
        <v>0.5892823529411765</v>
      </c>
      <c r="J44" s="40">
        <v>0</v>
      </c>
    </row>
    <row r="45" spans="1:10" ht="26.25" customHeight="1">
      <c r="A45" s="52"/>
      <c r="B45" s="52">
        <v>71014</v>
      </c>
      <c r="C45" s="52"/>
      <c r="D45" s="53" t="s">
        <v>31</v>
      </c>
      <c r="E45" s="54">
        <f>SUM(E46)</f>
        <v>20000</v>
      </c>
      <c r="F45" s="54"/>
      <c r="G45" s="55"/>
      <c r="H45" s="54">
        <f>SUM(H46)</f>
        <v>15239.7</v>
      </c>
      <c r="I45" s="46">
        <f t="shared" si="1"/>
        <v>0.761985</v>
      </c>
      <c r="J45" s="34">
        <f>SUM(J46:J46)</f>
        <v>0</v>
      </c>
    </row>
    <row r="46" spans="1:10" ht="22.5" customHeight="1">
      <c r="A46" s="57"/>
      <c r="B46" s="57"/>
      <c r="C46" s="62">
        <v>4300</v>
      </c>
      <c r="D46" s="50" t="s">
        <v>13</v>
      </c>
      <c r="E46" s="58">
        <v>20000</v>
      </c>
      <c r="F46" s="58"/>
      <c r="G46" s="59"/>
      <c r="H46" s="58">
        <v>15239.7</v>
      </c>
      <c r="I46" s="60">
        <f t="shared" si="1"/>
        <v>0.761985</v>
      </c>
      <c r="J46" s="40">
        <v>0</v>
      </c>
    </row>
    <row r="47" spans="1:10" ht="24.75" customHeight="1">
      <c r="A47" s="52"/>
      <c r="B47" s="52">
        <v>71035</v>
      </c>
      <c r="C47" s="63"/>
      <c r="D47" s="53" t="s">
        <v>32</v>
      </c>
      <c r="E47" s="54">
        <f>SUM(E48:E49)</f>
        <v>3000</v>
      </c>
      <c r="F47" s="54">
        <f>SUM(F48:F49)</f>
        <v>0</v>
      </c>
      <c r="G47" s="54">
        <f>SUM(G48:G49)</f>
        <v>0</v>
      </c>
      <c r="H47" s="54">
        <f>SUM(H48:H49)</f>
        <v>0</v>
      </c>
      <c r="I47" s="56">
        <f t="shared" si="1"/>
        <v>0</v>
      </c>
      <c r="J47" s="54">
        <f>SUM(J48:J49)</f>
        <v>0</v>
      </c>
    </row>
    <row r="48" spans="1:10" ht="28.5" customHeight="1">
      <c r="A48" s="57"/>
      <c r="B48" s="57"/>
      <c r="C48" s="62">
        <v>4210</v>
      </c>
      <c r="D48" s="50" t="s">
        <v>18</v>
      </c>
      <c r="E48" s="58">
        <v>200</v>
      </c>
      <c r="F48" s="58"/>
      <c r="G48" s="59"/>
      <c r="H48" s="58">
        <v>0</v>
      </c>
      <c r="I48" s="60">
        <f t="shared" si="1"/>
        <v>0</v>
      </c>
      <c r="J48" s="40">
        <v>0</v>
      </c>
    </row>
    <row r="49" spans="1:10" ht="29.25" customHeight="1">
      <c r="A49" s="57"/>
      <c r="B49" s="57"/>
      <c r="C49" s="64" t="s">
        <v>40</v>
      </c>
      <c r="D49" s="50" t="s">
        <v>13</v>
      </c>
      <c r="E49" s="58">
        <v>2800</v>
      </c>
      <c r="F49" s="58"/>
      <c r="G49" s="59"/>
      <c r="H49" s="58">
        <v>0</v>
      </c>
      <c r="I49" s="60">
        <f t="shared" si="1"/>
        <v>0</v>
      </c>
      <c r="J49" s="40">
        <v>0</v>
      </c>
    </row>
    <row r="50" spans="1:10" ht="24.75" customHeight="1">
      <c r="A50" s="65">
        <v>720</v>
      </c>
      <c r="B50" s="65"/>
      <c r="C50" s="66"/>
      <c r="D50" s="67" t="s">
        <v>116</v>
      </c>
      <c r="E50" s="68">
        <f>SUM(E51)</f>
        <v>33000</v>
      </c>
      <c r="F50" s="68"/>
      <c r="G50" s="69"/>
      <c r="H50" s="68">
        <f>SUM(H51)</f>
        <v>172.19</v>
      </c>
      <c r="I50" s="70">
        <f>H50/E50</f>
        <v>0.005217878787878788</v>
      </c>
      <c r="J50" s="71">
        <f>SUM(J51)</f>
        <v>0</v>
      </c>
    </row>
    <row r="51" spans="1:10" ht="22.5" customHeight="1">
      <c r="A51" s="57"/>
      <c r="B51" s="52">
        <v>72095</v>
      </c>
      <c r="C51" s="72"/>
      <c r="D51" s="53" t="s">
        <v>11</v>
      </c>
      <c r="E51" s="31">
        <f>SUM(E52:E53)</f>
        <v>33000</v>
      </c>
      <c r="F51" s="31">
        <f>SUM(F52:F53)</f>
        <v>0</v>
      </c>
      <c r="G51" s="31">
        <f>SUM(G52:G53)</f>
        <v>0</v>
      </c>
      <c r="H51" s="31">
        <f>SUM(H52:H53)</f>
        <v>172.19</v>
      </c>
      <c r="I51" s="56">
        <f t="shared" si="1"/>
        <v>0.005217878787878788</v>
      </c>
      <c r="J51" s="73">
        <f>SUM(J53:J53)</f>
        <v>0</v>
      </c>
    </row>
    <row r="52" spans="1:10" ht="22.5" customHeight="1">
      <c r="A52" s="57"/>
      <c r="B52" s="52"/>
      <c r="C52" s="64" t="s">
        <v>40</v>
      </c>
      <c r="D52" s="50" t="s">
        <v>13</v>
      </c>
      <c r="E52" s="58">
        <v>8000</v>
      </c>
      <c r="F52" s="58"/>
      <c r="G52" s="59"/>
      <c r="H52" s="58">
        <v>0</v>
      </c>
      <c r="I52" s="60">
        <f>H52/E52</f>
        <v>0</v>
      </c>
      <c r="J52" s="40">
        <v>0</v>
      </c>
    </row>
    <row r="53" spans="1:10" ht="26.25" customHeight="1">
      <c r="A53" s="57"/>
      <c r="B53" s="57"/>
      <c r="C53" s="64" t="s">
        <v>161</v>
      </c>
      <c r="D53" s="50" t="s">
        <v>20</v>
      </c>
      <c r="E53" s="37">
        <v>25000</v>
      </c>
      <c r="F53" s="37"/>
      <c r="G53" s="38"/>
      <c r="H53" s="37">
        <v>172.19</v>
      </c>
      <c r="I53" s="60">
        <f t="shared" si="1"/>
        <v>0.0068876</v>
      </c>
      <c r="J53" s="48">
        <v>0</v>
      </c>
    </row>
    <row r="54" spans="1:10" ht="24.75" customHeight="1">
      <c r="A54" s="42">
        <v>750</v>
      </c>
      <c r="B54" s="42"/>
      <c r="C54" s="42"/>
      <c r="D54" s="25" t="s">
        <v>49</v>
      </c>
      <c r="E54" s="43">
        <f>SUM(E55+E70+E75+E95+E98)</f>
        <v>3793876</v>
      </c>
      <c r="F54" s="43">
        <f>SUM(F55+F70+F75+F98)</f>
        <v>0</v>
      </c>
      <c r="G54" s="51">
        <f>F54/E54</f>
        <v>0</v>
      </c>
      <c r="H54" s="43">
        <f>SUM(H55+H70+H75+H95+H98)</f>
        <v>1691880.6099999999</v>
      </c>
      <c r="I54" s="27">
        <f>H54/E54</f>
        <v>0.4459504237882313</v>
      </c>
      <c r="J54" s="43">
        <f>SUM(J55+J70+J75+J95+J98)</f>
        <v>0</v>
      </c>
    </row>
    <row r="55" spans="1:10" ht="28.5" customHeight="1">
      <c r="A55" s="45"/>
      <c r="B55" s="45">
        <v>75011</v>
      </c>
      <c r="C55" s="45"/>
      <c r="D55" s="30" t="s">
        <v>50</v>
      </c>
      <c r="E55" s="32">
        <f>SUM(E56:E69)</f>
        <v>348447</v>
      </c>
      <c r="F55" s="32">
        <f>SUM(F56:F68)</f>
        <v>0</v>
      </c>
      <c r="G55" s="32">
        <f>F55/E55</f>
        <v>0</v>
      </c>
      <c r="H55" s="32">
        <f>SUM(H56:H69)</f>
        <v>179309.40999999997</v>
      </c>
      <c r="I55" s="56">
        <f>H55/E55</f>
        <v>0.5145959356803186</v>
      </c>
      <c r="J55" s="34">
        <f>SUM(J56:J69)</f>
        <v>0</v>
      </c>
    </row>
    <row r="56" spans="1:10" ht="26.25" customHeight="1">
      <c r="A56" s="35"/>
      <c r="B56" s="35"/>
      <c r="C56" s="74">
        <v>3020</v>
      </c>
      <c r="D56" s="50" t="s">
        <v>33</v>
      </c>
      <c r="E56" s="37">
        <v>1000</v>
      </c>
      <c r="F56" s="37"/>
      <c r="G56" s="38"/>
      <c r="H56" s="37">
        <v>0</v>
      </c>
      <c r="I56" s="60">
        <f t="shared" si="1"/>
        <v>0</v>
      </c>
      <c r="J56" s="40">
        <v>0</v>
      </c>
    </row>
    <row r="57" spans="1:10" ht="23.25" customHeight="1">
      <c r="A57" s="35"/>
      <c r="B57" s="35"/>
      <c r="C57" s="74">
        <v>4010</v>
      </c>
      <c r="D57" s="36" t="s">
        <v>34</v>
      </c>
      <c r="E57" s="37">
        <v>225000</v>
      </c>
      <c r="F57" s="37"/>
      <c r="G57" s="38"/>
      <c r="H57" s="37">
        <v>108863.87</v>
      </c>
      <c r="I57" s="60">
        <f t="shared" si="1"/>
        <v>0.4838394222222222</v>
      </c>
      <c r="J57" s="40">
        <v>0</v>
      </c>
    </row>
    <row r="58" spans="1:10" ht="23.25" customHeight="1">
      <c r="A58" s="35"/>
      <c r="B58" s="35"/>
      <c r="C58" s="74">
        <v>4040</v>
      </c>
      <c r="D58" s="36" t="s">
        <v>35</v>
      </c>
      <c r="E58" s="37">
        <v>17400</v>
      </c>
      <c r="F58" s="37"/>
      <c r="G58" s="38"/>
      <c r="H58" s="37">
        <v>17167.32</v>
      </c>
      <c r="I58" s="60">
        <f t="shared" si="1"/>
        <v>0.9866275862068965</v>
      </c>
      <c r="J58" s="40">
        <v>0</v>
      </c>
    </row>
    <row r="59" spans="1:10" ht="24.75" customHeight="1">
      <c r="A59" s="35"/>
      <c r="B59" s="35"/>
      <c r="C59" s="74">
        <v>4110</v>
      </c>
      <c r="D59" s="36" t="s">
        <v>36</v>
      </c>
      <c r="E59" s="37">
        <v>39200</v>
      </c>
      <c r="F59" s="37"/>
      <c r="G59" s="38"/>
      <c r="H59" s="37">
        <v>22830.69</v>
      </c>
      <c r="I59" s="60">
        <f t="shared" si="1"/>
        <v>0.5824155612244898</v>
      </c>
      <c r="J59" s="40">
        <v>0</v>
      </c>
    </row>
    <row r="60" spans="1:10" ht="24.75" customHeight="1">
      <c r="A60" s="35"/>
      <c r="B60" s="35"/>
      <c r="C60" s="74">
        <v>4120</v>
      </c>
      <c r="D60" s="36" t="s">
        <v>37</v>
      </c>
      <c r="E60" s="37">
        <v>5600</v>
      </c>
      <c r="F60" s="37"/>
      <c r="G60" s="38"/>
      <c r="H60" s="37">
        <v>1615.96</v>
      </c>
      <c r="I60" s="60">
        <f t="shared" si="1"/>
        <v>0.2885642857142857</v>
      </c>
      <c r="J60" s="40">
        <v>0</v>
      </c>
    </row>
    <row r="61" spans="1:10" ht="36.75" customHeight="1">
      <c r="A61" s="57"/>
      <c r="B61" s="57"/>
      <c r="C61" s="62">
        <v>4140</v>
      </c>
      <c r="D61" s="50" t="s">
        <v>153</v>
      </c>
      <c r="E61" s="58">
        <v>100</v>
      </c>
      <c r="F61" s="58"/>
      <c r="G61" s="59"/>
      <c r="H61" s="58">
        <v>0</v>
      </c>
      <c r="I61" s="60">
        <f t="shared" si="1"/>
        <v>0</v>
      </c>
      <c r="J61" s="40">
        <v>0</v>
      </c>
    </row>
    <row r="62" spans="1:10" ht="25.5" customHeight="1">
      <c r="A62" s="35"/>
      <c r="B62" s="35"/>
      <c r="C62" s="74">
        <v>4210</v>
      </c>
      <c r="D62" s="36" t="s">
        <v>18</v>
      </c>
      <c r="E62" s="37">
        <v>17050</v>
      </c>
      <c r="F62" s="37"/>
      <c r="G62" s="38"/>
      <c r="H62" s="37">
        <v>13711.58</v>
      </c>
      <c r="I62" s="60">
        <f t="shared" si="1"/>
        <v>0.8041982404692082</v>
      </c>
      <c r="J62" s="40">
        <v>0</v>
      </c>
    </row>
    <row r="63" spans="1:10" ht="28.5" customHeight="1">
      <c r="A63" s="35"/>
      <c r="B63" s="35"/>
      <c r="C63" s="74">
        <v>4260</v>
      </c>
      <c r="D63" s="36" t="s">
        <v>38</v>
      </c>
      <c r="E63" s="37">
        <v>1250</v>
      </c>
      <c r="F63" s="37"/>
      <c r="G63" s="38"/>
      <c r="H63" s="37">
        <v>1000</v>
      </c>
      <c r="I63" s="60">
        <f t="shared" si="1"/>
        <v>0.8</v>
      </c>
      <c r="J63" s="40">
        <v>0</v>
      </c>
    </row>
    <row r="64" spans="1:10" ht="27" customHeight="1">
      <c r="A64" s="35"/>
      <c r="B64" s="35"/>
      <c r="C64" s="74">
        <v>4280</v>
      </c>
      <c r="D64" s="50" t="s">
        <v>39</v>
      </c>
      <c r="E64" s="38">
        <v>300</v>
      </c>
      <c r="F64" s="37"/>
      <c r="G64" s="38"/>
      <c r="H64" s="38">
        <v>70</v>
      </c>
      <c r="I64" s="60">
        <f t="shared" si="1"/>
        <v>0.23333333333333334</v>
      </c>
      <c r="J64" s="40">
        <v>0</v>
      </c>
    </row>
    <row r="65" spans="1:10" ht="25.5" customHeight="1">
      <c r="A65" s="35"/>
      <c r="B65" s="35"/>
      <c r="C65" s="35">
        <v>4300</v>
      </c>
      <c r="D65" s="36" t="s">
        <v>13</v>
      </c>
      <c r="E65" s="38">
        <v>31430</v>
      </c>
      <c r="F65" s="37">
        <f>SUM(F67:F71)</f>
        <v>0</v>
      </c>
      <c r="G65" s="38"/>
      <c r="H65" s="38">
        <v>9225.37</v>
      </c>
      <c r="I65" s="60">
        <f t="shared" si="1"/>
        <v>0.29352115812917595</v>
      </c>
      <c r="J65" s="40">
        <v>0</v>
      </c>
    </row>
    <row r="66" spans="1:10" ht="25.5" customHeight="1">
      <c r="A66" s="35"/>
      <c r="B66" s="35"/>
      <c r="C66" s="35">
        <v>4360</v>
      </c>
      <c r="D66" s="50" t="s">
        <v>186</v>
      </c>
      <c r="E66" s="38">
        <v>600</v>
      </c>
      <c r="F66" s="37"/>
      <c r="G66" s="38"/>
      <c r="H66" s="38">
        <v>311.87</v>
      </c>
      <c r="I66" s="60">
        <v>0</v>
      </c>
      <c r="J66" s="40">
        <v>0</v>
      </c>
    </row>
    <row r="67" spans="1:10" ht="30" customHeight="1">
      <c r="A67" s="35"/>
      <c r="B67" s="35"/>
      <c r="C67" s="74">
        <v>4410</v>
      </c>
      <c r="D67" s="36" t="s">
        <v>44</v>
      </c>
      <c r="E67" s="37">
        <v>1000</v>
      </c>
      <c r="F67" s="37"/>
      <c r="G67" s="38"/>
      <c r="H67" s="37">
        <v>0</v>
      </c>
      <c r="I67" s="60">
        <f t="shared" si="1"/>
        <v>0</v>
      </c>
      <c r="J67" s="40">
        <v>0</v>
      </c>
    </row>
    <row r="68" spans="1:10" ht="31.5" customHeight="1">
      <c r="A68" s="35"/>
      <c r="B68" s="35"/>
      <c r="C68" s="74">
        <v>4440</v>
      </c>
      <c r="D68" s="36" t="s">
        <v>46</v>
      </c>
      <c r="E68" s="37">
        <v>6017</v>
      </c>
      <c r="F68" s="37"/>
      <c r="G68" s="38"/>
      <c r="H68" s="37">
        <v>4512.75</v>
      </c>
      <c r="I68" s="60">
        <f t="shared" si="1"/>
        <v>0.75</v>
      </c>
      <c r="J68" s="40">
        <v>0</v>
      </c>
    </row>
    <row r="69" spans="1:10" ht="36.75" customHeight="1">
      <c r="A69" s="35"/>
      <c r="B69" s="35"/>
      <c r="C69" s="64" t="s">
        <v>47</v>
      </c>
      <c r="D69" s="50" t="s">
        <v>48</v>
      </c>
      <c r="E69" s="37">
        <v>2500</v>
      </c>
      <c r="F69" s="37"/>
      <c r="G69" s="38"/>
      <c r="H69" s="37">
        <v>0</v>
      </c>
      <c r="I69" s="60">
        <f t="shared" si="1"/>
        <v>0</v>
      </c>
      <c r="J69" s="40">
        <v>0</v>
      </c>
    </row>
    <row r="70" spans="1:10" ht="27.75" customHeight="1">
      <c r="A70" s="45"/>
      <c r="B70" s="45">
        <v>75022</v>
      </c>
      <c r="C70" s="28"/>
      <c r="D70" s="30" t="s">
        <v>51</v>
      </c>
      <c r="E70" s="31">
        <f>SUM(E71:E74)</f>
        <v>174493</v>
      </c>
      <c r="F70" s="31"/>
      <c r="G70" s="32"/>
      <c r="H70" s="31">
        <f>SUM(H71:H74)</f>
        <v>83203.45</v>
      </c>
      <c r="I70" s="56">
        <f t="shared" si="1"/>
        <v>0.47682972955935193</v>
      </c>
      <c r="J70" s="34">
        <f>SUM(J71:J74)</f>
        <v>0</v>
      </c>
    </row>
    <row r="71" spans="1:10" ht="27.75" customHeight="1">
      <c r="A71" s="35"/>
      <c r="B71" s="35"/>
      <c r="C71" s="74">
        <v>3030</v>
      </c>
      <c r="D71" s="36" t="s">
        <v>52</v>
      </c>
      <c r="E71" s="37">
        <v>147493</v>
      </c>
      <c r="F71" s="37"/>
      <c r="G71" s="38"/>
      <c r="H71" s="37">
        <v>73676.6</v>
      </c>
      <c r="I71" s="60">
        <f t="shared" si="1"/>
        <v>0.49952607920375885</v>
      </c>
      <c r="J71" s="40">
        <v>0</v>
      </c>
    </row>
    <row r="72" spans="1:10" ht="24.75" customHeight="1">
      <c r="A72" s="35"/>
      <c r="B72" s="35"/>
      <c r="C72" s="74">
        <v>4210</v>
      </c>
      <c r="D72" s="36" t="s">
        <v>18</v>
      </c>
      <c r="E72" s="37">
        <v>16000</v>
      </c>
      <c r="F72" s="37"/>
      <c r="G72" s="38"/>
      <c r="H72" s="37">
        <v>5644.65</v>
      </c>
      <c r="I72" s="60">
        <f t="shared" si="1"/>
        <v>0.35279062499999997</v>
      </c>
      <c r="J72" s="40">
        <v>0</v>
      </c>
    </row>
    <row r="73" spans="1:10" ht="27" customHeight="1">
      <c r="A73" s="35"/>
      <c r="B73" s="35"/>
      <c r="C73" s="35">
        <v>4300</v>
      </c>
      <c r="D73" s="36" t="s">
        <v>13</v>
      </c>
      <c r="E73" s="37">
        <v>10000</v>
      </c>
      <c r="F73" s="37"/>
      <c r="G73" s="38"/>
      <c r="H73" s="37">
        <v>3857.42</v>
      </c>
      <c r="I73" s="60">
        <f t="shared" si="1"/>
        <v>0.38574200000000003</v>
      </c>
      <c r="J73" s="40">
        <v>0</v>
      </c>
    </row>
    <row r="74" spans="1:10" ht="30">
      <c r="A74" s="35"/>
      <c r="B74" s="35"/>
      <c r="C74" s="35">
        <v>4360</v>
      </c>
      <c r="D74" s="50" t="s">
        <v>42</v>
      </c>
      <c r="E74" s="37">
        <v>1000</v>
      </c>
      <c r="F74" s="37"/>
      <c r="G74" s="38"/>
      <c r="H74" s="37">
        <v>24.78</v>
      </c>
      <c r="I74" s="60">
        <f t="shared" si="1"/>
        <v>0.02478</v>
      </c>
      <c r="J74" s="40">
        <v>0</v>
      </c>
    </row>
    <row r="75" spans="1:10" ht="22.5" customHeight="1">
      <c r="A75" s="45"/>
      <c r="B75" s="45">
        <v>75023</v>
      </c>
      <c r="C75" s="45"/>
      <c r="D75" s="30" t="s">
        <v>53</v>
      </c>
      <c r="E75" s="32">
        <f>SUM(E76:E94)</f>
        <v>3008980</v>
      </c>
      <c r="F75" s="32">
        <f>SUM(F76:F94)</f>
        <v>0</v>
      </c>
      <c r="G75" s="32">
        <f>SUM(G76:G94)</f>
        <v>0</v>
      </c>
      <c r="H75" s="32">
        <f>SUM(H76:H94)</f>
        <v>1392511.21</v>
      </c>
      <c r="I75" s="56">
        <f aca="true" t="shared" si="2" ref="I75:I94">H75/E75</f>
        <v>0.4627851331680503</v>
      </c>
      <c r="J75" s="34">
        <f>SUM(J76:J93)</f>
        <v>0</v>
      </c>
    </row>
    <row r="76" spans="1:10" ht="26.25" customHeight="1">
      <c r="A76" s="45"/>
      <c r="B76" s="45"/>
      <c r="C76" s="35">
        <v>3020</v>
      </c>
      <c r="D76" s="36" t="s">
        <v>33</v>
      </c>
      <c r="E76" s="38">
        <v>3200</v>
      </c>
      <c r="F76" s="37"/>
      <c r="G76" s="38"/>
      <c r="H76" s="38">
        <v>1054.44</v>
      </c>
      <c r="I76" s="60">
        <f t="shared" si="2"/>
        <v>0.32951250000000004</v>
      </c>
      <c r="J76" s="40">
        <v>0</v>
      </c>
    </row>
    <row r="77" spans="1:10" ht="24" customHeight="1">
      <c r="A77" s="35"/>
      <c r="B77" s="35"/>
      <c r="C77" s="35">
        <v>4010</v>
      </c>
      <c r="D77" s="36" t="s">
        <v>34</v>
      </c>
      <c r="E77" s="38">
        <v>1949506</v>
      </c>
      <c r="F77" s="38"/>
      <c r="G77" s="38"/>
      <c r="H77" s="38">
        <v>825395.11</v>
      </c>
      <c r="I77" s="60">
        <f t="shared" si="2"/>
        <v>0.42338680157947706</v>
      </c>
      <c r="J77" s="40">
        <v>0</v>
      </c>
    </row>
    <row r="78" spans="1:10" ht="27.75" customHeight="1">
      <c r="A78" s="35"/>
      <c r="B78" s="35"/>
      <c r="C78" s="35">
        <v>4040</v>
      </c>
      <c r="D78" s="36" t="s">
        <v>35</v>
      </c>
      <c r="E78" s="38">
        <v>140040</v>
      </c>
      <c r="F78" s="38"/>
      <c r="G78" s="38"/>
      <c r="H78" s="38">
        <v>135524.93</v>
      </c>
      <c r="I78" s="60">
        <f t="shared" si="2"/>
        <v>0.9677587117966295</v>
      </c>
      <c r="J78" s="40">
        <v>0</v>
      </c>
    </row>
    <row r="79" spans="1:10" ht="25.5" customHeight="1">
      <c r="A79" s="35"/>
      <c r="B79" s="35"/>
      <c r="C79" s="35">
        <v>4110</v>
      </c>
      <c r="D79" s="36" t="s">
        <v>36</v>
      </c>
      <c r="E79" s="37">
        <v>347000</v>
      </c>
      <c r="F79" s="37"/>
      <c r="G79" s="38"/>
      <c r="H79" s="37">
        <v>148667.84</v>
      </c>
      <c r="I79" s="60">
        <f t="shared" si="2"/>
        <v>0.42843757925072046</v>
      </c>
      <c r="J79" s="40">
        <v>0</v>
      </c>
    </row>
    <row r="80" spans="1:10" ht="25.5" customHeight="1">
      <c r="A80" s="35"/>
      <c r="B80" s="35"/>
      <c r="C80" s="35">
        <v>4120</v>
      </c>
      <c r="D80" s="36" t="s">
        <v>37</v>
      </c>
      <c r="E80" s="37">
        <v>50100</v>
      </c>
      <c r="F80" s="37"/>
      <c r="G80" s="38"/>
      <c r="H80" s="37">
        <v>12832.47</v>
      </c>
      <c r="I80" s="60">
        <f t="shared" si="2"/>
        <v>0.256137125748503</v>
      </c>
      <c r="J80" s="40">
        <v>0</v>
      </c>
    </row>
    <row r="81" spans="1:10" ht="30">
      <c r="A81" s="35"/>
      <c r="B81" s="35"/>
      <c r="C81" s="35">
        <v>4140</v>
      </c>
      <c r="D81" s="36" t="s">
        <v>54</v>
      </c>
      <c r="E81" s="37">
        <v>1000</v>
      </c>
      <c r="F81" s="37"/>
      <c r="G81" s="38"/>
      <c r="H81" s="37">
        <v>0</v>
      </c>
      <c r="I81" s="60">
        <f t="shared" si="2"/>
        <v>0</v>
      </c>
      <c r="J81" s="40">
        <v>0</v>
      </c>
    </row>
    <row r="82" spans="1:10" ht="30" customHeight="1">
      <c r="A82" s="35"/>
      <c r="B82" s="35"/>
      <c r="C82" s="35">
        <v>4170</v>
      </c>
      <c r="D82" s="50" t="s">
        <v>17</v>
      </c>
      <c r="E82" s="37">
        <v>10012</v>
      </c>
      <c r="F82" s="37"/>
      <c r="G82" s="38"/>
      <c r="H82" s="37">
        <v>7600</v>
      </c>
      <c r="I82" s="60">
        <f t="shared" si="2"/>
        <v>0.7590890930882941</v>
      </c>
      <c r="J82" s="40">
        <v>0</v>
      </c>
    </row>
    <row r="83" spans="1:10" ht="32.25" customHeight="1">
      <c r="A83" s="35"/>
      <c r="B83" s="35"/>
      <c r="C83" s="35">
        <v>4210</v>
      </c>
      <c r="D83" s="36" t="s">
        <v>18</v>
      </c>
      <c r="E83" s="38">
        <v>98650</v>
      </c>
      <c r="F83" s="38"/>
      <c r="G83" s="38"/>
      <c r="H83" s="38">
        <v>57873.88</v>
      </c>
      <c r="I83" s="60">
        <f t="shared" si="2"/>
        <v>0.5866586923466801</v>
      </c>
      <c r="J83" s="40">
        <v>0</v>
      </c>
    </row>
    <row r="84" spans="1:10" ht="24" customHeight="1">
      <c r="A84" s="35"/>
      <c r="B84" s="35"/>
      <c r="C84" s="35">
        <v>4260</v>
      </c>
      <c r="D84" s="36" t="s">
        <v>38</v>
      </c>
      <c r="E84" s="37">
        <v>101600</v>
      </c>
      <c r="F84" s="37"/>
      <c r="G84" s="38"/>
      <c r="H84" s="37">
        <v>38241.17</v>
      </c>
      <c r="I84" s="60">
        <f t="shared" si="2"/>
        <v>0.376389468503937</v>
      </c>
      <c r="J84" s="40">
        <v>0</v>
      </c>
    </row>
    <row r="85" spans="1:10" ht="25.5" customHeight="1">
      <c r="A85" s="35"/>
      <c r="B85" s="35"/>
      <c r="C85" s="35">
        <v>4270</v>
      </c>
      <c r="D85" s="36" t="s">
        <v>19</v>
      </c>
      <c r="E85" s="37">
        <v>2000</v>
      </c>
      <c r="F85" s="37"/>
      <c r="G85" s="38"/>
      <c r="H85" s="37">
        <v>0</v>
      </c>
      <c r="I85" s="60">
        <f t="shared" si="2"/>
        <v>0</v>
      </c>
      <c r="J85" s="40">
        <v>0</v>
      </c>
    </row>
    <row r="86" spans="1:10" ht="23.25" customHeight="1">
      <c r="A86" s="35"/>
      <c r="B86" s="35"/>
      <c r="C86" s="35">
        <v>4280</v>
      </c>
      <c r="D86" s="36" t="s">
        <v>39</v>
      </c>
      <c r="E86" s="37">
        <v>2000</v>
      </c>
      <c r="F86" s="37"/>
      <c r="G86" s="38"/>
      <c r="H86" s="37">
        <v>570</v>
      </c>
      <c r="I86" s="60">
        <f t="shared" si="2"/>
        <v>0.285</v>
      </c>
      <c r="J86" s="40">
        <v>0</v>
      </c>
    </row>
    <row r="87" spans="1:10" ht="24" customHeight="1">
      <c r="A87" s="35"/>
      <c r="B87" s="35"/>
      <c r="C87" s="35">
        <v>4300</v>
      </c>
      <c r="D87" s="36" t="s">
        <v>13</v>
      </c>
      <c r="E87" s="37">
        <v>191400</v>
      </c>
      <c r="F87" s="37"/>
      <c r="G87" s="38"/>
      <c r="H87" s="37">
        <v>109903.6</v>
      </c>
      <c r="I87" s="60">
        <f t="shared" si="2"/>
        <v>0.574208986415883</v>
      </c>
      <c r="J87" s="40">
        <v>0</v>
      </c>
    </row>
    <row r="88" spans="1:10" ht="24.75" customHeight="1">
      <c r="A88" s="35"/>
      <c r="B88" s="35"/>
      <c r="C88" s="35">
        <v>4360</v>
      </c>
      <c r="D88" s="50" t="s">
        <v>186</v>
      </c>
      <c r="E88" s="37">
        <v>36290</v>
      </c>
      <c r="F88" s="37"/>
      <c r="G88" s="38"/>
      <c r="H88" s="37">
        <v>10962.41</v>
      </c>
      <c r="I88" s="60">
        <f t="shared" si="2"/>
        <v>0.30207798291540366</v>
      </c>
      <c r="J88" s="40">
        <v>0</v>
      </c>
    </row>
    <row r="89" spans="1:10" ht="28.5" customHeight="1">
      <c r="A89" s="35"/>
      <c r="B89" s="35"/>
      <c r="C89" s="35">
        <v>4410</v>
      </c>
      <c r="D89" s="36" t="s">
        <v>44</v>
      </c>
      <c r="E89" s="37">
        <v>4500</v>
      </c>
      <c r="F89" s="37"/>
      <c r="G89" s="38"/>
      <c r="H89" s="37">
        <v>2514.86</v>
      </c>
      <c r="I89" s="60">
        <f t="shared" si="2"/>
        <v>0.5588577777777778</v>
      </c>
      <c r="J89" s="40">
        <v>0</v>
      </c>
    </row>
    <row r="90" spans="1:10" ht="28.5" customHeight="1">
      <c r="A90" s="35"/>
      <c r="B90" s="35"/>
      <c r="C90" s="35">
        <v>4430</v>
      </c>
      <c r="D90" s="36" t="s">
        <v>24</v>
      </c>
      <c r="E90" s="37">
        <v>2000</v>
      </c>
      <c r="F90" s="37"/>
      <c r="G90" s="38"/>
      <c r="H90" s="37">
        <v>1064</v>
      </c>
      <c r="I90" s="60">
        <f t="shared" si="2"/>
        <v>0.532</v>
      </c>
      <c r="J90" s="40">
        <v>0</v>
      </c>
    </row>
    <row r="91" spans="1:10" ht="21.75" customHeight="1">
      <c r="A91" s="35"/>
      <c r="B91" s="35"/>
      <c r="C91" s="49" t="s">
        <v>55</v>
      </c>
      <c r="D91" s="36" t="s">
        <v>46</v>
      </c>
      <c r="E91" s="37">
        <v>50682</v>
      </c>
      <c r="F91" s="37"/>
      <c r="G91" s="37"/>
      <c r="H91" s="37">
        <v>38011.5</v>
      </c>
      <c r="I91" s="60">
        <f t="shared" si="2"/>
        <v>0.75</v>
      </c>
      <c r="J91" s="40">
        <v>0</v>
      </c>
    </row>
    <row r="92" spans="1:10" ht="29.25" customHeight="1">
      <c r="A92" s="35"/>
      <c r="B92" s="35"/>
      <c r="C92" s="49" t="s">
        <v>178</v>
      </c>
      <c r="D92" s="36" t="s">
        <v>25</v>
      </c>
      <c r="E92" s="37">
        <v>2000</v>
      </c>
      <c r="F92" s="37"/>
      <c r="G92" s="37"/>
      <c r="H92" s="37"/>
      <c r="I92" s="60">
        <f t="shared" si="2"/>
        <v>0</v>
      </c>
      <c r="J92" s="40">
        <v>0</v>
      </c>
    </row>
    <row r="93" spans="1:10" ht="30">
      <c r="A93" s="35"/>
      <c r="B93" s="35"/>
      <c r="C93" s="49" t="s">
        <v>47</v>
      </c>
      <c r="D93" s="50" t="s">
        <v>48</v>
      </c>
      <c r="E93" s="37">
        <v>7000</v>
      </c>
      <c r="F93" s="37"/>
      <c r="G93" s="37"/>
      <c r="H93" s="37">
        <v>2295</v>
      </c>
      <c r="I93" s="60">
        <f t="shared" si="2"/>
        <v>0.32785714285714285</v>
      </c>
      <c r="J93" s="40">
        <v>0</v>
      </c>
    </row>
    <row r="94" spans="1:10" ht="24" customHeight="1">
      <c r="A94" s="35"/>
      <c r="B94" s="35"/>
      <c r="C94" s="49" t="s">
        <v>179</v>
      </c>
      <c r="D94" s="50" t="s">
        <v>20</v>
      </c>
      <c r="E94" s="37">
        <v>10000</v>
      </c>
      <c r="F94" s="37"/>
      <c r="G94" s="37"/>
      <c r="H94" s="37"/>
      <c r="I94" s="60">
        <f t="shared" si="2"/>
        <v>0</v>
      </c>
      <c r="J94" s="40">
        <v>0</v>
      </c>
    </row>
    <row r="95" spans="1:10" ht="23.25" customHeight="1">
      <c r="A95" s="35"/>
      <c r="B95" s="45">
        <v>75075</v>
      </c>
      <c r="C95" s="29"/>
      <c r="D95" s="30" t="s">
        <v>132</v>
      </c>
      <c r="E95" s="31">
        <f>SUM(E96:E97)</f>
        <v>48500</v>
      </c>
      <c r="F95" s="31"/>
      <c r="G95" s="32"/>
      <c r="H95" s="31">
        <f>SUM(H96:H97)</f>
        <v>2063.8</v>
      </c>
      <c r="I95" s="56">
        <f aca="true" t="shared" si="3" ref="I95:I148">H95/E95</f>
        <v>0.042552577319587635</v>
      </c>
      <c r="J95" s="34">
        <f>SUM(J96:J97)</f>
        <v>0</v>
      </c>
    </row>
    <row r="96" spans="1:10" ht="33" customHeight="1">
      <c r="A96" s="35"/>
      <c r="B96" s="35"/>
      <c r="C96" s="49" t="s">
        <v>114</v>
      </c>
      <c r="D96" s="36" t="s">
        <v>18</v>
      </c>
      <c r="E96" s="37">
        <v>22000</v>
      </c>
      <c r="F96" s="37"/>
      <c r="G96" s="38"/>
      <c r="H96" s="37">
        <v>0</v>
      </c>
      <c r="I96" s="60">
        <f t="shared" si="3"/>
        <v>0</v>
      </c>
      <c r="J96" s="40">
        <v>0</v>
      </c>
    </row>
    <row r="97" spans="1:10" ht="27" customHeight="1">
      <c r="A97" s="35"/>
      <c r="B97" s="35"/>
      <c r="C97" s="49" t="s">
        <v>40</v>
      </c>
      <c r="D97" s="36" t="s">
        <v>13</v>
      </c>
      <c r="E97" s="37">
        <v>26500</v>
      </c>
      <c r="F97" s="37"/>
      <c r="G97" s="38"/>
      <c r="H97" s="37">
        <v>2063.8</v>
      </c>
      <c r="I97" s="60">
        <f t="shared" si="3"/>
        <v>0.07787924528301887</v>
      </c>
      <c r="J97" s="40">
        <v>0</v>
      </c>
    </row>
    <row r="98" spans="1:10" ht="32.25" customHeight="1">
      <c r="A98" s="45"/>
      <c r="B98" s="45">
        <v>75095</v>
      </c>
      <c r="C98" s="45"/>
      <c r="D98" s="30" t="s">
        <v>11</v>
      </c>
      <c r="E98" s="31">
        <f>SUM(E99:E102)</f>
        <v>213456</v>
      </c>
      <c r="F98" s="31">
        <f>SUM(F99:F102)</f>
        <v>0</v>
      </c>
      <c r="G98" s="32"/>
      <c r="H98" s="31">
        <f>SUM(H99:H102)</f>
        <v>34792.74</v>
      </c>
      <c r="I98" s="56">
        <f t="shared" si="3"/>
        <v>0.16299724533393298</v>
      </c>
      <c r="J98" s="34">
        <f>SUM(J99:J102)</f>
        <v>0</v>
      </c>
    </row>
    <row r="99" spans="1:10" ht="30" customHeight="1">
      <c r="A99" s="35"/>
      <c r="B99" s="35"/>
      <c r="C99" s="35">
        <v>4210</v>
      </c>
      <c r="D99" s="36" t="s">
        <v>18</v>
      </c>
      <c r="E99" s="37">
        <v>28000</v>
      </c>
      <c r="F99" s="37"/>
      <c r="G99" s="38"/>
      <c r="H99" s="37">
        <v>5936.87</v>
      </c>
      <c r="I99" s="60">
        <f t="shared" si="3"/>
        <v>0.21203107142857142</v>
      </c>
      <c r="J99" s="40">
        <v>0</v>
      </c>
    </row>
    <row r="100" spans="1:10" ht="27.75" customHeight="1">
      <c r="A100" s="35"/>
      <c r="B100" s="35"/>
      <c r="C100" s="35">
        <v>4300</v>
      </c>
      <c r="D100" s="36" t="s">
        <v>13</v>
      </c>
      <c r="E100" s="37">
        <v>14000</v>
      </c>
      <c r="F100" s="37"/>
      <c r="G100" s="38"/>
      <c r="H100" s="37">
        <v>1506.99</v>
      </c>
      <c r="I100" s="60">
        <f t="shared" si="3"/>
        <v>0.10764214285714285</v>
      </c>
      <c r="J100" s="40">
        <v>0</v>
      </c>
    </row>
    <row r="101" spans="1:10" ht="27.75" customHeight="1">
      <c r="A101" s="35"/>
      <c r="B101" s="35"/>
      <c r="C101" s="35">
        <v>4360</v>
      </c>
      <c r="D101" s="50" t="s">
        <v>186</v>
      </c>
      <c r="E101" s="37">
        <v>1500</v>
      </c>
      <c r="F101" s="37"/>
      <c r="G101" s="38"/>
      <c r="H101" s="37">
        <v>246</v>
      </c>
      <c r="I101" s="60">
        <f t="shared" si="3"/>
        <v>0.164</v>
      </c>
      <c r="J101" s="40">
        <v>0</v>
      </c>
    </row>
    <row r="102" spans="1:10" ht="28.5" customHeight="1">
      <c r="A102" s="52"/>
      <c r="B102" s="52"/>
      <c r="C102" s="57">
        <v>4430</v>
      </c>
      <c r="D102" s="50" t="s">
        <v>24</v>
      </c>
      <c r="E102" s="58">
        <v>169956</v>
      </c>
      <c r="F102" s="54"/>
      <c r="G102" s="55"/>
      <c r="H102" s="58">
        <v>27102.88</v>
      </c>
      <c r="I102" s="60">
        <f t="shared" si="3"/>
        <v>0.15946998046553226</v>
      </c>
      <c r="J102" s="40">
        <v>0</v>
      </c>
    </row>
    <row r="103" spans="1:10" ht="31.5">
      <c r="A103" s="42">
        <v>751</v>
      </c>
      <c r="B103" s="42"/>
      <c r="C103" s="42"/>
      <c r="D103" s="25" t="s">
        <v>56</v>
      </c>
      <c r="E103" s="43">
        <f>SUM(E104+E108+E115)</f>
        <v>56183</v>
      </c>
      <c r="F103" s="43" t="e">
        <f>SUM(F104+F108+F115)</f>
        <v>#REF!</v>
      </c>
      <c r="G103" s="43" t="e">
        <f>SUM(G104+G108+G115)</f>
        <v>#REF!</v>
      </c>
      <c r="H103" s="43">
        <f>SUM(H104+H108+H115)</f>
        <v>53040.4</v>
      </c>
      <c r="I103" s="70">
        <f t="shared" si="3"/>
        <v>0.9440649306729794</v>
      </c>
      <c r="J103" s="43">
        <f>SUM(J104)</f>
        <v>0</v>
      </c>
    </row>
    <row r="104" spans="1:10" ht="31.5">
      <c r="A104" s="52"/>
      <c r="B104" s="45">
        <v>75101</v>
      </c>
      <c r="C104" s="45"/>
      <c r="D104" s="30" t="s">
        <v>57</v>
      </c>
      <c r="E104" s="31">
        <f>SUM(E105:E107)</f>
        <v>2350</v>
      </c>
      <c r="F104" s="31" t="e">
        <f>SUM(#REF!)</f>
        <v>#REF!</v>
      </c>
      <c r="G104" s="32" t="e">
        <f>F104/E104</f>
        <v>#REF!</v>
      </c>
      <c r="H104" s="31">
        <f>SUM(H105:H107)</f>
        <v>0</v>
      </c>
      <c r="I104" s="60">
        <f t="shared" si="3"/>
        <v>0</v>
      </c>
      <c r="J104" s="34">
        <f>SUM(J107:J107)</f>
        <v>0</v>
      </c>
    </row>
    <row r="105" spans="1:10" ht="29.25" customHeight="1">
      <c r="A105" s="52"/>
      <c r="B105" s="45"/>
      <c r="C105" s="35">
        <v>4110</v>
      </c>
      <c r="D105" s="36" t="s">
        <v>36</v>
      </c>
      <c r="E105" s="37">
        <v>340</v>
      </c>
      <c r="F105" s="31"/>
      <c r="G105" s="32"/>
      <c r="H105" s="37">
        <v>0</v>
      </c>
      <c r="I105" s="60">
        <f t="shared" si="3"/>
        <v>0</v>
      </c>
      <c r="J105" s="40">
        <v>0</v>
      </c>
    </row>
    <row r="106" spans="1:10" ht="31.5" customHeight="1">
      <c r="A106" s="52"/>
      <c r="B106" s="45"/>
      <c r="C106" s="35">
        <v>4120</v>
      </c>
      <c r="D106" s="36" t="s">
        <v>37</v>
      </c>
      <c r="E106" s="37">
        <v>50</v>
      </c>
      <c r="F106" s="31"/>
      <c r="G106" s="32"/>
      <c r="H106" s="37">
        <v>0</v>
      </c>
      <c r="I106" s="60">
        <f t="shared" si="3"/>
        <v>0</v>
      </c>
      <c r="J106" s="40">
        <v>0</v>
      </c>
    </row>
    <row r="107" spans="1:10" ht="36.75" customHeight="1">
      <c r="A107" s="35"/>
      <c r="B107" s="35"/>
      <c r="C107" s="35">
        <v>4170</v>
      </c>
      <c r="D107" s="36" t="s">
        <v>17</v>
      </c>
      <c r="E107" s="38">
        <v>1960</v>
      </c>
      <c r="F107" s="38"/>
      <c r="G107" s="38"/>
      <c r="H107" s="38">
        <v>0</v>
      </c>
      <c r="I107" s="60">
        <f t="shared" si="3"/>
        <v>0</v>
      </c>
      <c r="J107" s="40">
        <v>0</v>
      </c>
    </row>
    <row r="108" spans="1:10" ht="27" customHeight="1">
      <c r="A108" s="52"/>
      <c r="B108" s="45">
        <v>75107</v>
      </c>
      <c r="C108" s="45"/>
      <c r="D108" s="75" t="s">
        <v>184</v>
      </c>
      <c r="E108" s="31">
        <f>SUM(E109:E114)</f>
        <v>48911</v>
      </c>
      <c r="F108" s="31" t="e">
        <f>SUM(#REF!)</f>
        <v>#REF!</v>
      </c>
      <c r="G108" s="32" t="e">
        <f>F108/E108</f>
        <v>#REF!</v>
      </c>
      <c r="H108" s="31">
        <f>SUM(H109:H114)</f>
        <v>48224.94</v>
      </c>
      <c r="I108" s="60">
        <f aca="true" t="shared" si="4" ref="I108:I114">H108/E108</f>
        <v>0.9859732984400238</v>
      </c>
      <c r="J108" s="34">
        <f>SUM(J112:J112)</f>
        <v>0</v>
      </c>
    </row>
    <row r="109" spans="1:10" ht="27" customHeight="1">
      <c r="A109" s="57"/>
      <c r="B109" s="35"/>
      <c r="C109" s="35">
        <v>3030</v>
      </c>
      <c r="D109" s="36" t="s">
        <v>173</v>
      </c>
      <c r="E109" s="37">
        <v>27760</v>
      </c>
      <c r="F109" s="37"/>
      <c r="G109" s="38"/>
      <c r="H109" s="37">
        <v>27760</v>
      </c>
      <c r="I109" s="60">
        <f t="shared" si="4"/>
        <v>1</v>
      </c>
      <c r="J109" s="40">
        <v>0</v>
      </c>
    </row>
    <row r="110" spans="1:10" ht="29.25" customHeight="1">
      <c r="A110" s="52"/>
      <c r="B110" s="45"/>
      <c r="C110" s="35">
        <v>4110</v>
      </c>
      <c r="D110" s="36" t="s">
        <v>36</v>
      </c>
      <c r="E110" s="37">
        <v>812</v>
      </c>
      <c r="F110" s="31"/>
      <c r="G110" s="32"/>
      <c r="H110" s="37">
        <v>804.15</v>
      </c>
      <c r="I110" s="60">
        <f t="shared" si="4"/>
        <v>0.9903325123152709</v>
      </c>
      <c r="J110" s="40">
        <v>0</v>
      </c>
    </row>
    <row r="111" spans="1:10" ht="31.5" customHeight="1">
      <c r="A111" s="52"/>
      <c r="B111" s="45"/>
      <c r="C111" s="35">
        <v>4120</v>
      </c>
      <c r="D111" s="36" t="s">
        <v>37</v>
      </c>
      <c r="E111" s="37">
        <v>118</v>
      </c>
      <c r="F111" s="31"/>
      <c r="G111" s="32"/>
      <c r="H111" s="37">
        <v>114.61</v>
      </c>
      <c r="I111" s="60">
        <f t="shared" si="4"/>
        <v>0.971271186440678</v>
      </c>
      <c r="J111" s="40">
        <v>0</v>
      </c>
    </row>
    <row r="112" spans="1:10" ht="36.75" customHeight="1">
      <c r="A112" s="35"/>
      <c r="B112" s="35"/>
      <c r="C112" s="35">
        <v>4170</v>
      </c>
      <c r="D112" s="36" t="s">
        <v>17</v>
      </c>
      <c r="E112" s="38">
        <v>11958</v>
      </c>
      <c r="F112" s="38"/>
      <c r="G112" s="38"/>
      <c r="H112" s="38">
        <v>11958</v>
      </c>
      <c r="I112" s="60">
        <f t="shared" si="4"/>
        <v>1</v>
      </c>
      <c r="J112" s="40">
        <v>0</v>
      </c>
    </row>
    <row r="113" spans="1:10" ht="27.75" customHeight="1">
      <c r="A113" s="52"/>
      <c r="B113" s="52"/>
      <c r="C113" s="57">
        <v>4210</v>
      </c>
      <c r="D113" s="50" t="s">
        <v>18</v>
      </c>
      <c r="E113" s="59">
        <v>7326</v>
      </c>
      <c r="F113" s="55"/>
      <c r="G113" s="55"/>
      <c r="H113" s="59">
        <v>7324.18</v>
      </c>
      <c r="I113" s="60">
        <f t="shared" si="4"/>
        <v>0.9997515697515698</v>
      </c>
      <c r="J113" s="40">
        <v>0</v>
      </c>
    </row>
    <row r="114" spans="1:10" ht="30" customHeight="1">
      <c r="A114" s="35"/>
      <c r="B114" s="35"/>
      <c r="C114" s="35">
        <v>4300</v>
      </c>
      <c r="D114" s="36" t="s">
        <v>13</v>
      </c>
      <c r="E114" s="38">
        <v>937</v>
      </c>
      <c r="F114" s="38"/>
      <c r="G114" s="38"/>
      <c r="H114" s="38">
        <v>264</v>
      </c>
      <c r="I114" s="60">
        <f t="shared" si="4"/>
        <v>0.28175026680896476</v>
      </c>
      <c r="J114" s="40">
        <v>0</v>
      </c>
    </row>
    <row r="115" spans="1:10" ht="30" customHeight="1">
      <c r="A115" s="35"/>
      <c r="B115" s="45">
        <v>75109</v>
      </c>
      <c r="C115" s="45"/>
      <c r="D115" s="75" t="s">
        <v>185</v>
      </c>
      <c r="E115" s="31">
        <f>SUM(E116:E121)</f>
        <v>4922</v>
      </c>
      <c r="F115" s="31" t="e">
        <f>SUM(#REF!)</f>
        <v>#REF!</v>
      </c>
      <c r="G115" s="32" t="e">
        <f>F115/E115</f>
        <v>#REF!</v>
      </c>
      <c r="H115" s="31">
        <f>SUM(H116:H121)</f>
        <v>4815.46</v>
      </c>
      <c r="I115" s="60">
        <f aca="true" t="shared" si="5" ref="I115:I121">H115/E115</f>
        <v>0.9783543275091426</v>
      </c>
      <c r="J115" s="34">
        <f>SUM(J119:J119)</f>
        <v>0</v>
      </c>
    </row>
    <row r="116" spans="1:10" ht="30" customHeight="1">
      <c r="A116" s="35"/>
      <c r="B116" s="35"/>
      <c r="C116" s="35">
        <v>3030</v>
      </c>
      <c r="D116" s="36" t="s">
        <v>173</v>
      </c>
      <c r="E116" s="37">
        <v>3380</v>
      </c>
      <c r="F116" s="37"/>
      <c r="G116" s="38"/>
      <c r="H116" s="37">
        <v>3380</v>
      </c>
      <c r="I116" s="60">
        <f t="shared" si="5"/>
        <v>1</v>
      </c>
      <c r="J116" s="40">
        <v>0</v>
      </c>
    </row>
    <row r="117" spans="1:10" ht="30" customHeight="1">
      <c r="A117" s="35"/>
      <c r="B117" s="45"/>
      <c r="C117" s="35">
        <v>4110</v>
      </c>
      <c r="D117" s="36" t="s">
        <v>36</v>
      </c>
      <c r="E117" s="37">
        <v>23</v>
      </c>
      <c r="F117" s="31"/>
      <c r="G117" s="32"/>
      <c r="H117" s="37">
        <v>22</v>
      </c>
      <c r="I117" s="60">
        <f t="shared" si="5"/>
        <v>0.9565217391304348</v>
      </c>
      <c r="J117" s="40">
        <v>0</v>
      </c>
    </row>
    <row r="118" spans="1:10" ht="30" customHeight="1">
      <c r="A118" s="35"/>
      <c r="B118" s="45"/>
      <c r="C118" s="35">
        <v>4120</v>
      </c>
      <c r="D118" s="36" t="s">
        <v>37</v>
      </c>
      <c r="E118" s="37">
        <v>4</v>
      </c>
      <c r="F118" s="31"/>
      <c r="G118" s="32"/>
      <c r="H118" s="37">
        <v>3.14</v>
      </c>
      <c r="I118" s="60">
        <f t="shared" si="5"/>
        <v>0.785</v>
      </c>
      <c r="J118" s="40">
        <v>0</v>
      </c>
    </row>
    <row r="119" spans="1:10" ht="30" customHeight="1">
      <c r="A119" s="35"/>
      <c r="B119" s="35"/>
      <c r="C119" s="35">
        <v>4170</v>
      </c>
      <c r="D119" s="36" t="s">
        <v>17</v>
      </c>
      <c r="E119" s="38">
        <v>128</v>
      </c>
      <c r="F119" s="38"/>
      <c r="G119" s="38"/>
      <c r="H119" s="38">
        <v>128</v>
      </c>
      <c r="I119" s="60">
        <f t="shared" si="5"/>
        <v>1</v>
      </c>
      <c r="J119" s="40">
        <v>0</v>
      </c>
    </row>
    <row r="120" spans="1:10" ht="30" customHeight="1">
      <c r="A120" s="35"/>
      <c r="B120" s="52"/>
      <c r="C120" s="57">
        <v>4210</v>
      </c>
      <c r="D120" s="50" t="s">
        <v>18</v>
      </c>
      <c r="E120" s="59">
        <v>886</v>
      </c>
      <c r="F120" s="55"/>
      <c r="G120" s="55"/>
      <c r="H120" s="59">
        <v>873.32</v>
      </c>
      <c r="I120" s="60">
        <f t="shared" si="5"/>
        <v>0.9856884875846502</v>
      </c>
      <c r="J120" s="40">
        <v>0</v>
      </c>
    </row>
    <row r="121" spans="1:10" ht="30" customHeight="1">
      <c r="A121" s="35"/>
      <c r="B121" s="35"/>
      <c r="C121" s="35">
        <v>4300</v>
      </c>
      <c r="D121" s="36" t="s">
        <v>13</v>
      </c>
      <c r="E121" s="38">
        <v>501</v>
      </c>
      <c r="F121" s="38"/>
      <c r="G121" s="38"/>
      <c r="H121" s="38">
        <v>409</v>
      </c>
      <c r="I121" s="60">
        <f t="shared" si="5"/>
        <v>0.8163672654690619</v>
      </c>
      <c r="J121" s="40">
        <v>0</v>
      </c>
    </row>
    <row r="122" spans="1:10" ht="40.5" customHeight="1">
      <c r="A122" s="42">
        <v>754</v>
      </c>
      <c r="B122" s="42"/>
      <c r="C122" s="42"/>
      <c r="D122" s="25" t="s">
        <v>58</v>
      </c>
      <c r="E122" s="43">
        <f>SUM(E123+E125+E139+E143)</f>
        <v>138605</v>
      </c>
      <c r="F122" s="43" t="e">
        <f>SUM(F125+#REF!)</f>
        <v>#REF!</v>
      </c>
      <c r="G122" s="43" t="e">
        <f>SUM(G125+#REF!)</f>
        <v>#REF!</v>
      </c>
      <c r="H122" s="43">
        <f>SUM(H123+H125+H139+H143)</f>
        <v>37688.79</v>
      </c>
      <c r="I122" s="70">
        <f t="shared" si="3"/>
        <v>0.27191508242848383</v>
      </c>
      <c r="J122" s="43">
        <f>SUM(J123+J125+J139+J143)</f>
        <v>0</v>
      </c>
    </row>
    <row r="123" spans="1:10" ht="38.25" customHeight="1">
      <c r="A123" s="45"/>
      <c r="B123" s="45">
        <v>75405</v>
      </c>
      <c r="C123" s="45"/>
      <c r="D123" s="30" t="s">
        <v>144</v>
      </c>
      <c r="E123" s="31">
        <f>SUM(E124:E124)</f>
        <v>34000</v>
      </c>
      <c r="F123" s="31"/>
      <c r="G123" s="32"/>
      <c r="H123" s="31">
        <f>SUM(H124:H124)</f>
        <v>11550</v>
      </c>
      <c r="I123" s="56">
        <f t="shared" si="3"/>
        <v>0.3397058823529412</v>
      </c>
      <c r="J123" s="34">
        <f>SUM(J124)</f>
        <v>0</v>
      </c>
    </row>
    <row r="124" spans="1:10" ht="30.75" customHeight="1">
      <c r="A124" s="52"/>
      <c r="B124" s="52"/>
      <c r="C124" s="35">
        <v>3000</v>
      </c>
      <c r="D124" s="36" t="s">
        <v>145</v>
      </c>
      <c r="E124" s="59">
        <v>34000</v>
      </c>
      <c r="F124" s="55"/>
      <c r="G124" s="55"/>
      <c r="H124" s="59">
        <v>11550</v>
      </c>
      <c r="I124" s="60">
        <f t="shared" si="3"/>
        <v>0.3397058823529412</v>
      </c>
      <c r="J124" s="40">
        <v>0</v>
      </c>
    </row>
    <row r="125" spans="1:10" ht="31.5" customHeight="1">
      <c r="A125" s="45"/>
      <c r="B125" s="45">
        <v>75412</v>
      </c>
      <c r="C125" s="45"/>
      <c r="D125" s="30" t="s">
        <v>59</v>
      </c>
      <c r="E125" s="31">
        <f>SUM(E126:E138)</f>
        <v>68305</v>
      </c>
      <c r="F125" s="31">
        <f>SUM(F126:F138)</f>
        <v>0</v>
      </c>
      <c r="G125" s="31">
        <f>SUM(G126:G138)</f>
        <v>0</v>
      </c>
      <c r="H125" s="31">
        <f>SUM(H126:H138)</f>
        <v>22103.89</v>
      </c>
      <c r="I125" s="56">
        <f t="shared" si="3"/>
        <v>0.32360573896493666</v>
      </c>
      <c r="J125" s="34">
        <f>SUM(J131:J135)</f>
        <v>0</v>
      </c>
    </row>
    <row r="126" spans="1:10" ht="31.5" customHeight="1">
      <c r="A126" s="35"/>
      <c r="B126" s="35"/>
      <c r="C126" s="35">
        <v>3020</v>
      </c>
      <c r="D126" s="36" t="s">
        <v>174</v>
      </c>
      <c r="E126" s="37">
        <v>150</v>
      </c>
      <c r="F126" s="37"/>
      <c r="G126" s="38"/>
      <c r="H126" s="37">
        <v>59.46</v>
      </c>
      <c r="I126" s="60">
        <f>H126/E126</f>
        <v>0.39640000000000003</v>
      </c>
      <c r="J126" s="40">
        <v>0</v>
      </c>
    </row>
    <row r="127" spans="1:10" ht="24" customHeight="1">
      <c r="A127" s="35"/>
      <c r="B127" s="35"/>
      <c r="C127" s="35">
        <v>4010</v>
      </c>
      <c r="D127" s="36" t="s">
        <v>34</v>
      </c>
      <c r="E127" s="38">
        <v>8000</v>
      </c>
      <c r="F127" s="38"/>
      <c r="G127" s="38"/>
      <c r="H127" s="38">
        <v>3885.99</v>
      </c>
      <c r="I127" s="60">
        <f>H127/E127</f>
        <v>0.48574874999999995</v>
      </c>
      <c r="J127" s="40">
        <v>0</v>
      </c>
    </row>
    <row r="128" spans="1:10" ht="24" customHeight="1">
      <c r="A128" s="35"/>
      <c r="B128" s="35"/>
      <c r="C128" s="35">
        <v>4040</v>
      </c>
      <c r="D128" s="36" t="s">
        <v>35</v>
      </c>
      <c r="E128" s="38">
        <v>420</v>
      </c>
      <c r="F128" s="38"/>
      <c r="G128" s="38"/>
      <c r="H128" s="38">
        <v>0</v>
      </c>
      <c r="I128" s="60">
        <f>H128/E128</f>
        <v>0</v>
      </c>
      <c r="J128" s="40"/>
    </row>
    <row r="129" spans="1:10" ht="25.5" customHeight="1">
      <c r="A129" s="35"/>
      <c r="B129" s="35"/>
      <c r="C129" s="35">
        <v>4110</v>
      </c>
      <c r="D129" s="36" t="s">
        <v>36</v>
      </c>
      <c r="E129" s="37">
        <v>1460</v>
      </c>
      <c r="F129" s="37"/>
      <c r="G129" s="38"/>
      <c r="H129" s="37">
        <v>654.23</v>
      </c>
      <c r="I129" s="60">
        <f>H129/E129</f>
        <v>0.44810273972602743</v>
      </c>
      <c r="J129" s="40">
        <v>0</v>
      </c>
    </row>
    <row r="130" spans="1:10" ht="25.5" customHeight="1">
      <c r="A130" s="35"/>
      <c r="B130" s="35"/>
      <c r="C130" s="35">
        <v>4120</v>
      </c>
      <c r="D130" s="36" t="s">
        <v>37</v>
      </c>
      <c r="E130" s="37">
        <v>220</v>
      </c>
      <c r="F130" s="37"/>
      <c r="G130" s="38"/>
      <c r="H130" s="37">
        <v>0</v>
      </c>
      <c r="I130" s="60">
        <f>H130/E130</f>
        <v>0</v>
      </c>
      <c r="J130" s="40">
        <v>0</v>
      </c>
    </row>
    <row r="131" spans="1:10" ht="27.75" customHeight="1">
      <c r="A131" s="52"/>
      <c r="B131" s="52"/>
      <c r="C131" s="57">
        <v>4210</v>
      </c>
      <c r="D131" s="50" t="s">
        <v>18</v>
      </c>
      <c r="E131" s="59">
        <v>11000</v>
      </c>
      <c r="F131" s="55"/>
      <c r="G131" s="55"/>
      <c r="H131" s="59">
        <v>4077.28</v>
      </c>
      <c r="I131" s="60">
        <f t="shared" si="3"/>
        <v>0.3706618181818182</v>
      </c>
      <c r="J131" s="40">
        <v>0</v>
      </c>
    </row>
    <row r="132" spans="1:10" ht="30" customHeight="1">
      <c r="A132" s="35"/>
      <c r="B132" s="35"/>
      <c r="C132" s="35">
        <v>4260</v>
      </c>
      <c r="D132" s="36" t="s">
        <v>38</v>
      </c>
      <c r="E132" s="38">
        <v>6000</v>
      </c>
      <c r="F132" s="38"/>
      <c r="G132" s="38"/>
      <c r="H132" s="38">
        <v>4934.2</v>
      </c>
      <c r="I132" s="60">
        <f t="shared" si="3"/>
        <v>0.8223666666666667</v>
      </c>
      <c r="J132" s="40">
        <v>0</v>
      </c>
    </row>
    <row r="133" spans="1:10" ht="25.5" customHeight="1">
      <c r="A133" s="52"/>
      <c r="B133" s="35"/>
      <c r="C133" s="35">
        <v>4280</v>
      </c>
      <c r="D133" s="36" t="s">
        <v>39</v>
      </c>
      <c r="E133" s="38">
        <v>2000</v>
      </c>
      <c r="F133" s="38"/>
      <c r="G133" s="38"/>
      <c r="H133" s="38">
        <v>0</v>
      </c>
      <c r="I133" s="60">
        <f t="shared" si="3"/>
        <v>0</v>
      </c>
      <c r="J133" s="40">
        <v>0</v>
      </c>
    </row>
    <row r="134" spans="1:10" ht="24" customHeight="1">
      <c r="A134" s="35"/>
      <c r="B134" s="35"/>
      <c r="C134" s="35">
        <v>4300</v>
      </c>
      <c r="D134" s="36" t="s">
        <v>13</v>
      </c>
      <c r="E134" s="38">
        <v>12000</v>
      </c>
      <c r="F134" s="38"/>
      <c r="G134" s="38"/>
      <c r="H134" s="38">
        <v>1907.73</v>
      </c>
      <c r="I134" s="60">
        <f t="shared" si="3"/>
        <v>0.1589775</v>
      </c>
      <c r="J134" s="40">
        <v>0</v>
      </c>
    </row>
    <row r="135" spans="1:10" ht="27" customHeight="1">
      <c r="A135" s="35"/>
      <c r="B135" s="35"/>
      <c r="C135" s="35">
        <v>4430</v>
      </c>
      <c r="D135" s="36" t="s">
        <v>24</v>
      </c>
      <c r="E135" s="38">
        <v>1120</v>
      </c>
      <c r="F135" s="38"/>
      <c r="G135" s="38"/>
      <c r="H135" s="38">
        <v>750</v>
      </c>
      <c r="I135" s="60">
        <f t="shared" si="3"/>
        <v>0.6696428571428571</v>
      </c>
      <c r="J135" s="40">
        <v>0</v>
      </c>
    </row>
    <row r="136" spans="1:10" ht="27" customHeight="1">
      <c r="A136" s="35"/>
      <c r="B136" s="35"/>
      <c r="C136" s="35">
        <v>4440</v>
      </c>
      <c r="D136" s="36" t="s">
        <v>46</v>
      </c>
      <c r="E136" s="38">
        <v>400</v>
      </c>
      <c r="F136" s="38"/>
      <c r="G136" s="38"/>
      <c r="H136" s="38">
        <v>300</v>
      </c>
      <c r="I136" s="60">
        <f t="shared" si="3"/>
        <v>0.75</v>
      </c>
      <c r="J136" s="40"/>
    </row>
    <row r="137" spans="1:10" ht="40.5" customHeight="1">
      <c r="A137" s="35"/>
      <c r="B137" s="35"/>
      <c r="C137" s="35">
        <v>4500</v>
      </c>
      <c r="D137" s="36" t="s">
        <v>175</v>
      </c>
      <c r="E137" s="38">
        <v>5535</v>
      </c>
      <c r="F137" s="38"/>
      <c r="G137" s="38"/>
      <c r="H137" s="38">
        <v>5535</v>
      </c>
      <c r="I137" s="60">
        <f t="shared" si="3"/>
        <v>1</v>
      </c>
      <c r="J137" s="40">
        <v>0</v>
      </c>
    </row>
    <row r="138" spans="1:10" ht="40.5" customHeight="1">
      <c r="A138" s="35"/>
      <c r="B138" s="35"/>
      <c r="C138" s="35">
        <v>6050</v>
      </c>
      <c r="D138" s="36" t="s">
        <v>20</v>
      </c>
      <c r="E138" s="38">
        <v>20000</v>
      </c>
      <c r="F138" s="38"/>
      <c r="G138" s="38"/>
      <c r="H138" s="38">
        <v>0</v>
      </c>
      <c r="I138" s="60">
        <f t="shared" si="3"/>
        <v>0</v>
      </c>
      <c r="J138" s="40"/>
    </row>
    <row r="139" spans="1:10" ht="29.25" customHeight="1">
      <c r="A139" s="45"/>
      <c r="B139" s="45">
        <v>75414</v>
      </c>
      <c r="C139" s="45"/>
      <c r="D139" s="30" t="s">
        <v>61</v>
      </c>
      <c r="E139" s="32">
        <f>SUM(E140:E142)</f>
        <v>14500</v>
      </c>
      <c r="F139" s="32">
        <f>SUM(F140:F142)</f>
        <v>0</v>
      </c>
      <c r="G139" s="32">
        <f>SUM(G140:G142)</f>
        <v>0</v>
      </c>
      <c r="H139" s="32">
        <f>SUM(H140:H142)</f>
        <v>195.78</v>
      </c>
      <c r="I139" s="60">
        <f t="shared" si="3"/>
        <v>0.013502068965517242</v>
      </c>
      <c r="J139" s="32">
        <f>SUM(J141:J142)</f>
        <v>0</v>
      </c>
    </row>
    <row r="140" spans="1:10" ht="29.25" customHeight="1">
      <c r="A140" s="45"/>
      <c r="B140" s="45"/>
      <c r="C140" s="35">
        <v>4210</v>
      </c>
      <c r="D140" s="36" t="s">
        <v>18</v>
      </c>
      <c r="E140" s="38">
        <v>10500</v>
      </c>
      <c r="F140" s="38"/>
      <c r="G140" s="38"/>
      <c r="H140" s="38">
        <v>0</v>
      </c>
      <c r="I140" s="60">
        <f t="shared" si="3"/>
        <v>0</v>
      </c>
      <c r="J140" s="38"/>
    </row>
    <row r="141" spans="1:10" ht="27" customHeight="1">
      <c r="A141" s="35"/>
      <c r="B141" s="35"/>
      <c r="C141" s="35">
        <v>4260</v>
      </c>
      <c r="D141" s="50" t="s">
        <v>38</v>
      </c>
      <c r="E141" s="38">
        <v>1000</v>
      </c>
      <c r="F141" s="38"/>
      <c r="G141" s="38"/>
      <c r="H141" s="38">
        <v>195.78</v>
      </c>
      <c r="I141" s="60">
        <f t="shared" si="3"/>
        <v>0.19578</v>
      </c>
      <c r="J141" s="40">
        <v>0</v>
      </c>
    </row>
    <row r="142" spans="1:10" ht="24" customHeight="1">
      <c r="A142" s="35"/>
      <c r="B142" s="35"/>
      <c r="C142" s="35">
        <v>4300</v>
      </c>
      <c r="D142" s="36" t="s">
        <v>13</v>
      </c>
      <c r="E142" s="38">
        <v>3000</v>
      </c>
      <c r="F142" s="38"/>
      <c r="G142" s="38"/>
      <c r="H142" s="38">
        <v>0</v>
      </c>
      <c r="I142" s="60">
        <f>H142/E142</f>
        <v>0</v>
      </c>
      <c r="J142" s="40">
        <v>0</v>
      </c>
    </row>
    <row r="143" spans="1:10" ht="29.25" customHeight="1">
      <c r="A143" s="45"/>
      <c r="B143" s="45">
        <v>75495</v>
      </c>
      <c r="C143" s="45"/>
      <c r="D143" s="30" t="s">
        <v>11</v>
      </c>
      <c r="E143" s="32">
        <f>SUM(E144:E145)</f>
        <v>21800</v>
      </c>
      <c r="F143" s="32"/>
      <c r="G143" s="32"/>
      <c r="H143" s="32">
        <f>SUM(H144:H145)</f>
        <v>3839.12</v>
      </c>
      <c r="I143" s="60">
        <f>H143/E143</f>
        <v>0.1761064220183486</v>
      </c>
      <c r="J143" s="32">
        <f>SUM(J144:J145)</f>
        <v>0</v>
      </c>
    </row>
    <row r="144" spans="1:10" ht="27.75" customHeight="1">
      <c r="A144" s="35"/>
      <c r="B144" s="35"/>
      <c r="C144" s="35">
        <v>4300</v>
      </c>
      <c r="D144" s="36" t="s">
        <v>13</v>
      </c>
      <c r="E144" s="38">
        <v>11800</v>
      </c>
      <c r="F144" s="38"/>
      <c r="G144" s="38"/>
      <c r="H144" s="38">
        <v>3839.12</v>
      </c>
      <c r="I144" s="60">
        <f>H144/E144</f>
        <v>0.3253491525423729</v>
      </c>
      <c r="J144" s="40">
        <v>0</v>
      </c>
    </row>
    <row r="145" spans="1:10" ht="31.5" customHeight="1">
      <c r="A145" s="35"/>
      <c r="B145" s="35"/>
      <c r="C145" s="35">
        <v>6050</v>
      </c>
      <c r="D145" s="36" t="s">
        <v>20</v>
      </c>
      <c r="E145" s="37">
        <v>10000</v>
      </c>
      <c r="F145" s="37"/>
      <c r="G145" s="38"/>
      <c r="H145" s="37">
        <v>0</v>
      </c>
      <c r="I145" s="60">
        <f>H145/E145</f>
        <v>0</v>
      </c>
      <c r="J145" s="40">
        <v>0</v>
      </c>
    </row>
    <row r="146" spans="1:10" ht="24.75" customHeight="1">
      <c r="A146" s="42">
        <v>757</v>
      </c>
      <c r="B146" s="42"/>
      <c r="C146" s="23"/>
      <c r="D146" s="25" t="s">
        <v>62</v>
      </c>
      <c r="E146" s="76">
        <f>SUM(E147)</f>
        <v>460000</v>
      </c>
      <c r="F146" s="43"/>
      <c r="G146" s="51"/>
      <c r="H146" s="76">
        <f>SUM(H147)</f>
        <v>252333.36</v>
      </c>
      <c r="I146" s="44">
        <f t="shared" si="3"/>
        <v>0.5485507826086956</v>
      </c>
      <c r="J146" s="26">
        <v>0</v>
      </c>
    </row>
    <row r="147" spans="1:10" ht="36.75" customHeight="1">
      <c r="A147" s="45"/>
      <c r="B147" s="45">
        <v>75702</v>
      </c>
      <c r="C147" s="29"/>
      <c r="D147" s="30" t="s">
        <v>63</v>
      </c>
      <c r="E147" s="32">
        <f>SUM(E148:E148)</f>
        <v>460000</v>
      </c>
      <c r="F147" s="31"/>
      <c r="G147" s="32"/>
      <c r="H147" s="32">
        <f>SUM(H148:H148)</f>
        <v>252333.36</v>
      </c>
      <c r="I147" s="46">
        <f t="shared" si="3"/>
        <v>0.5485507826086956</v>
      </c>
      <c r="J147" s="32">
        <f>SUM(J148:J148)</f>
        <v>0</v>
      </c>
    </row>
    <row r="148" spans="1:10" ht="43.5" customHeight="1">
      <c r="A148" s="35"/>
      <c r="B148" s="35"/>
      <c r="C148" s="49" t="s">
        <v>154</v>
      </c>
      <c r="D148" s="36" t="s">
        <v>155</v>
      </c>
      <c r="E148" s="38">
        <v>460000</v>
      </c>
      <c r="F148" s="37"/>
      <c r="G148" s="38"/>
      <c r="H148" s="38">
        <v>252333.36</v>
      </c>
      <c r="I148" s="39">
        <f t="shared" si="3"/>
        <v>0.5485507826086956</v>
      </c>
      <c r="J148" s="40">
        <v>0</v>
      </c>
    </row>
    <row r="149" spans="1:10" ht="27" customHeight="1">
      <c r="A149" s="77">
        <v>758</v>
      </c>
      <c r="B149" s="77"/>
      <c r="C149" s="78"/>
      <c r="D149" s="79" t="s">
        <v>64</v>
      </c>
      <c r="E149" s="80">
        <f>SUM(E150:E150)</f>
        <v>197361</v>
      </c>
      <c r="F149" s="80" t="e">
        <f>SUM(#REF!+#REF!+#REF!)</f>
        <v>#REF!</v>
      </c>
      <c r="G149" s="80" t="e">
        <f>SUM(#REF!+#REF!+#REF!)</f>
        <v>#REF!</v>
      </c>
      <c r="H149" s="80">
        <f>SUM(H150:H150)</f>
        <v>0</v>
      </c>
      <c r="I149" s="44">
        <f aca="true" t="shared" si="6" ref="I149:I199">H149/E149</f>
        <v>0</v>
      </c>
      <c r="J149" s="80">
        <f>SUM(J150:J150)</f>
        <v>0</v>
      </c>
    </row>
    <row r="150" spans="1:10" ht="26.25" customHeight="1">
      <c r="A150" s="45"/>
      <c r="B150" s="45">
        <v>75818</v>
      </c>
      <c r="C150" s="29"/>
      <c r="D150" s="30" t="s">
        <v>65</v>
      </c>
      <c r="E150" s="32">
        <f>SUM(E151:E152)</f>
        <v>197361</v>
      </c>
      <c r="F150" s="31"/>
      <c r="G150" s="32"/>
      <c r="H150" s="32">
        <f>SUM(H151:H152)</f>
        <v>0</v>
      </c>
      <c r="I150" s="81">
        <f t="shared" si="6"/>
        <v>0</v>
      </c>
      <c r="J150" s="34">
        <f>SUM(J151)</f>
        <v>0</v>
      </c>
    </row>
    <row r="151" spans="1:10" ht="26.25" customHeight="1">
      <c r="A151" s="35"/>
      <c r="B151" s="35"/>
      <c r="C151" s="49" t="s">
        <v>66</v>
      </c>
      <c r="D151" s="36" t="s">
        <v>67</v>
      </c>
      <c r="E151" s="38">
        <v>177361</v>
      </c>
      <c r="F151" s="37"/>
      <c r="G151" s="38"/>
      <c r="H151" s="38">
        <v>0</v>
      </c>
      <c r="I151" s="82">
        <f t="shared" si="6"/>
        <v>0</v>
      </c>
      <c r="J151" s="40">
        <v>0</v>
      </c>
    </row>
    <row r="152" spans="1:10" ht="27" customHeight="1">
      <c r="A152" s="35"/>
      <c r="B152" s="35"/>
      <c r="C152" s="49" t="s">
        <v>156</v>
      </c>
      <c r="D152" s="36" t="s">
        <v>157</v>
      </c>
      <c r="E152" s="38">
        <v>20000</v>
      </c>
      <c r="F152" s="37"/>
      <c r="G152" s="38"/>
      <c r="H152" s="38">
        <v>0</v>
      </c>
      <c r="I152" s="82">
        <v>0</v>
      </c>
      <c r="J152" s="40">
        <v>0</v>
      </c>
    </row>
    <row r="153" spans="1:10" ht="25.5" customHeight="1">
      <c r="A153" s="42">
        <v>801</v>
      </c>
      <c r="B153" s="42"/>
      <c r="C153" s="23"/>
      <c r="D153" s="25" t="s">
        <v>68</v>
      </c>
      <c r="E153" s="51">
        <f>SUM(E154+E171+E185+E210+E235+E240+E264+E207+E243+E253)</f>
        <v>16650914.2</v>
      </c>
      <c r="F153" s="51">
        <f>SUM(F154+F171+F185+F210+F235+F240+F264+F207+F243+F253)</f>
        <v>0</v>
      </c>
      <c r="G153" s="51">
        <f>SUM(G154+G171+G185+G210+G235+G240+G264+G207+G243+G253)</f>
        <v>0</v>
      </c>
      <c r="H153" s="51">
        <f>SUM(H154+H171+H185+H210+H235+H240+H264+H207+H243+H253)</f>
        <v>8187446.4399999995</v>
      </c>
      <c r="I153" s="44">
        <f t="shared" si="6"/>
        <v>0.4917115265659107</v>
      </c>
      <c r="J153" s="51">
        <f>SUM(J154+J171+J185+J210+J235+J240+J264)</f>
        <v>0</v>
      </c>
    </row>
    <row r="154" spans="1:10" s="10" customFormat="1" ht="30" customHeight="1">
      <c r="A154" s="83"/>
      <c r="B154" s="83">
        <v>80101</v>
      </c>
      <c r="C154" s="84"/>
      <c r="D154" s="85" t="s">
        <v>69</v>
      </c>
      <c r="E154" s="86">
        <f>SUM(E155:E170)</f>
        <v>7602468.76</v>
      </c>
      <c r="F154" s="86">
        <f>SUM(F155:F170)</f>
        <v>0</v>
      </c>
      <c r="G154" s="86">
        <f>SUM(G155:G170)</f>
        <v>0</v>
      </c>
      <c r="H154" s="86">
        <f>SUM(H155:H170)</f>
        <v>3861363.21</v>
      </c>
      <c r="I154" s="81">
        <f t="shared" si="6"/>
        <v>0.50790911898466</v>
      </c>
      <c r="J154" s="86">
        <f>SUM(J155:J170)</f>
        <v>0</v>
      </c>
    </row>
    <row r="155" spans="1:10" ht="25.5" customHeight="1">
      <c r="A155" s="35"/>
      <c r="B155" s="35"/>
      <c r="C155" s="49" t="s">
        <v>70</v>
      </c>
      <c r="D155" s="36" t="s">
        <v>33</v>
      </c>
      <c r="E155" s="38">
        <v>16040</v>
      </c>
      <c r="F155" s="37"/>
      <c r="G155" s="38"/>
      <c r="H155" s="38">
        <v>8495</v>
      </c>
      <c r="I155" s="82">
        <f t="shared" si="6"/>
        <v>0.5296134663341646</v>
      </c>
      <c r="J155" s="40">
        <v>0</v>
      </c>
    </row>
    <row r="156" spans="1:10" ht="29.25" customHeight="1">
      <c r="A156" s="52"/>
      <c r="B156" s="35"/>
      <c r="C156" s="49" t="s">
        <v>71</v>
      </c>
      <c r="D156" s="36" t="s">
        <v>34</v>
      </c>
      <c r="E156" s="38">
        <v>5042428</v>
      </c>
      <c r="F156" s="37"/>
      <c r="G156" s="38"/>
      <c r="H156" s="38">
        <v>2345925.31</v>
      </c>
      <c r="I156" s="82">
        <f t="shared" si="6"/>
        <v>0.4652372448352262</v>
      </c>
      <c r="J156" s="40">
        <v>0</v>
      </c>
    </row>
    <row r="157" spans="1:10" ht="29.25" customHeight="1">
      <c r="A157" s="35"/>
      <c r="B157" s="35"/>
      <c r="C157" s="49" t="s">
        <v>72</v>
      </c>
      <c r="D157" s="36" t="s">
        <v>35</v>
      </c>
      <c r="E157" s="38">
        <v>422730</v>
      </c>
      <c r="F157" s="37"/>
      <c r="G157" s="38"/>
      <c r="H157" s="38">
        <v>422724.04</v>
      </c>
      <c r="I157" s="82">
        <f t="shared" si="6"/>
        <v>0.999985901166229</v>
      </c>
      <c r="J157" s="40">
        <v>0</v>
      </c>
    </row>
    <row r="158" spans="1:10" ht="30" customHeight="1">
      <c r="A158" s="35"/>
      <c r="B158" s="35"/>
      <c r="C158" s="49" t="s">
        <v>73</v>
      </c>
      <c r="D158" s="36" t="s">
        <v>36</v>
      </c>
      <c r="E158" s="38">
        <v>947322</v>
      </c>
      <c r="F158" s="37"/>
      <c r="G158" s="38"/>
      <c r="H158" s="38">
        <v>465188.43</v>
      </c>
      <c r="I158" s="82">
        <f t="shared" si="6"/>
        <v>0.4910562934250445</v>
      </c>
      <c r="J158" s="40">
        <v>0</v>
      </c>
    </row>
    <row r="159" spans="1:10" ht="27.75" customHeight="1">
      <c r="A159" s="35"/>
      <c r="B159" s="35"/>
      <c r="C159" s="49" t="s">
        <v>74</v>
      </c>
      <c r="D159" s="36" t="s">
        <v>37</v>
      </c>
      <c r="E159" s="38">
        <v>130990</v>
      </c>
      <c r="F159" s="37"/>
      <c r="G159" s="38"/>
      <c r="H159" s="38">
        <v>52700.8</v>
      </c>
      <c r="I159" s="82">
        <f t="shared" si="6"/>
        <v>0.40232689518283843</v>
      </c>
      <c r="J159" s="40">
        <v>0</v>
      </c>
    </row>
    <row r="160" spans="1:10" ht="31.5" customHeight="1">
      <c r="A160" s="35"/>
      <c r="B160" s="35"/>
      <c r="C160" s="49" t="s">
        <v>75</v>
      </c>
      <c r="D160" s="36" t="s">
        <v>18</v>
      </c>
      <c r="E160" s="38">
        <v>119592.91</v>
      </c>
      <c r="F160" s="37"/>
      <c r="G160" s="38"/>
      <c r="H160" s="38">
        <v>52533.17</v>
      </c>
      <c r="I160" s="82">
        <f t="shared" si="6"/>
        <v>0.43926659197439044</v>
      </c>
      <c r="J160" s="40">
        <v>0</v>
      </c>
    </row>
    <row r="161" spans="1:10" ht="31.5" customHeight="1">
      <c r="A161" s="35"/>
      <c r="B161" s="35"/>
      <c r="C161" s="49" t="s">
        <v>158</v>
      </c>
      <c r="D161" s="36" t="s">
        <v>90</v>
      </c>
      <c r="E161" s="38">
        <v>100000</v>
      </c>
      <c r="F161" s="37"/>
      <c r="G161" s="38"/>
      <c r="H161" s="38">
        <v>61242.4</v>
      </c>
      <c r="I161" s="82">
        <f t="shared" si="6"/>
        <v>0.612424</v>
      </c>
      <c r="J161" s="40">
        <v>0</v>
      </c>
    </row>
    <row r="162" spans="1:10" ht="35.25" customHeight="1">
      <c r="A162" s="35"/>
      <c r="B162" s="35"/>
      <c r="C162" s="49" t="s">
        <v>76</v>
      </c>
      <c r="D162" s="36" t="s">
        <v>77</v>
      </c>
      <c r="E162" s="38">
        <v>56691.85</v>
      </c>
      <c r="F162" s="37"/>
      <c r="G162" s="38"/>
      <c r="H162" s="38">
        <v>1366.83</v>
      </c>
      <c r="I162" s="82">
        <f t="shared" si="6"/>
        <v>0.02410981472645539</v>
      </c>
      <c r="J162" s="40">
        <v>0</v>
      </c>
    </row>
    <row r="163" spans="1:10" ht="30" customHeight="1">
      <c r="A163" s="35"/>
      <c r="B163" s="35"/>
      <c r="C163" s="49" t="s">
        <v>78</v>
      </c>
      <c r="D163" s="36" t="s">
        <v>38</v>
      </c>
      <c r="E163" s="38">
        <v>311501</v>
      </c>
      <c r="F163" s="37"/>
      <c r="G163" s="38"/>
      <c r="H163" s="38">
        <v>162802.23</v>
      </c>
      <c r="I163" s="82">
        <f t="shared" si="6"/>
        <v>0.5226379048542381</v>
      </c>
      <c r="J163" s="40">
        <v>0</v>
      </c>
    </row>
    <row r="164" spans="1:10" ht="30.75" customHeight="1">
      <c r="A164" s="35"/>
      <c r="B164" s="35"/>
      <c r="C164" s="49" t="s">
        <v>79</v>
      </c>
      <c r="D164" s="36" t="s">
        <v>19</v>
      </c>
      <c r="E164" s="38">
        <v>29000</v>
      </c>
      <c r="F164" s="37"/>
      <c r="G164" s="38"/>
      <c r="H164" s="38">
        <v>5544</v>
      </c>
      <c r="I164" s="82">
        <v>0</v>
      </c>
      <c r="J164" s="40">
        <v>0</v>
      </c>
    </row>
    <row r="165" spans="1:10" ht="33.75" customHeight="1">
      <c r="A165" s="35"/>
      <c r="B165" s="35"/>
      <c r="C165" s="49" t="s">
        <v>80</v>
      </c>
      <c r="D165" s="36" t="s">
        <v>39</v>
      </c>
      <c r="E165" s="38">
        <v>7540</v>
      </c>
      <c r="F165" s="37"/>
      <c r="G165" s="38"/>
      <c r="H165" s="38">
        <v>3720</v>
      </c>
      <c r="I165" s="82">
        <f t="shared" si="6"/>
        <v>0.493368700265252</v>
      </c>
      <c r="J165" s="40">
        <v>0</v>
      </c>
    </row>
    <row r="166" spans="1:10" ht="30.75" customHeight="1">
      <c r="A166" s="35"/>
      <c r="B166" s="35"/>
      <c r="C166" s="49" t="s">
        <v>30</v>
      </c>
      <c r="D166" s="36" t="s">
        <v>13</v>
      </c>
      <c r="E166" s="38">
        <v>68040</v>
      </c>
      <c r="F166" s="37"/>
      <c r="G166" s="38"/>
      <c r="H166" s="38">
        <v>24368.71</v>
      </c>
      <c r="I166" s="82">
        <f t="shared" si="6"/>
        <v>0.3581527042915932</v>
      </c>
      <c r="J166" s="40">
        <v>0</v>
      </c>
    </row>
    <row r="167" spans="1:10" ht="37.5" customHeight="1">
      <c r="A167" s="35"/>
      <c r="B167" s="35"/>
      <c r="C167" s="49" t="s">
        <v>41</v>
      </c>
      <c r="D167" s="50" t="s">
        <v>186</v>
      </c>
      <c r="E167" s="38">
        <v>13520</v>
      </c>
      <c r="F167" s="37"/>
      <c r="G167" s="38"/>
      <c r="H167" s="38">
        <v>4160.85</v>
      </c>
      <c r="I167" s="82">
        <f t="shared" si="6"/>
        <v>0.3077551775147929</v>
      </c>
      <c r="J167" s="40">
        <v>0</v>
      </c>
    </row>
    <row r="168" spans="1:10" ht="33.75" customHeight="1">
      <c r="A168" s="35"/>
      <c r="B168" s="35"/>
      <c r="C168" s="87" t="s">
        <v>43</v>
      </c>
      <c r="D168" s="88" t="s">
        <v>44</v>
      </c>
      <c r="E168" s="89">
        <v>3280</v>
      </c>
      <c r="F168" s="90"/>
      <c r="G168" s="89"/>
      <c r="H168" s="89">
        <v>561.69</v>
      </c>
      <c r="I168" s="91">
        <f t="shared" si="6"/>
        <v>0.17124695121951222</v>
      </c>
      <c r="J168" s="92">
        <v>0</v>
      </c>
    </row>
    <row r="169" spans="1:10" ht="26.25" customHeight="1">
      <c r="A169" s="35"/>
      <c r="B169" s="35"/>
      <c r="C169" s="49" t="s">
        <v>45</v>
      </c>
      <c r="D169" s="36" t="s">
        <v>46</v>
      </c>
      <c r="E169" s="38">
        <v>332653</v>
      </c>
      <c r="F169" s="37"/>
      <c r="G169" s="38"/>
      <c r="H169" s="38">
        <v>249489.75</v>
      </c>
      <c r="I169" s="82">
        <f t="shared" si="6"/>
        <v>0.75</v>
      </c>
      <c r="J169" s="40">
        <v>0</v>
      </c>
    </row>
    <row r="170" spans="1:10" ht="30">
      <c r="A170" s="35"/>
      <c r="B170" s="35"/>
      <c r="C170" s="49" t="s">
        <v>47</v>
      </c>
      <c r="D170" s="50" t="s">
        <v>48</v>
      </c>
      <c r="E170" s="38">
        <v>1140</v>
      </c>
      <c r="F170" s="37"/>
      <c r="G170" s="38"/>
      <c r="H170" s="38">
        <v>540</v>
      </c>
      <c r="I170" s="82">
        <f t="shared" si="6"/>
        <v>0.47368421052631576</v>
      </c>
      <c r="J170" s="40">
        <v>0</v>
      </c>
    </row>
    <row r="171" spans="1:10" ht="25.5" customHeight="1">
      <c r="A171" s="52"/>
      <c r="B171" s="93">
        <v>80103</v>
      </c>
      <c r="C171" s="45"/>
      <c r="D171" s="30" t="s">
        <v>81</v>
      </c>
      <c r="E171" s="32">
        <f>SUM(E172:E184)</f>
        <v>561981</v>
      </c>
      <c r="F171" s="32"/>
      <c r="G171" s="32"/>
      <c r="H171" s="32">
        <f>SUM(H172:H184)</f>
        <v>262770.15</v>
      </c>
      <c r="I171" s="81">
        <f t="shared" si="6"/>
        <v>0.4675783522930491</v>
      </c>
      <c r="J171" s="34">
        <f>SUM(J172:J184)</f>
        <v>0</v>
      </c>
    </row>
    <row r="172" spans="1:10" ht="24" customHeight="1">
      <c r="A172" s="52"/>
      <c r="B172" s="45"/>
      <c r="C172" s="35">
        <v>3020</v>
      </c>
      <c r="D172" s="36" t="s">
        <v>33</v>
      </c>
      <c r="E172" s="38">
        <v>1360</v>
      </c>
      <c r="F172" s="38"/>
      <c r="G172" s="38"/>
      <c r="H172" s="38">
        <v>0</v>
      </c>
      <c r="I172" s="82">
        <f t="shared" si="6"/>
        <v>0</v>
      </c>
      <c r="J172" s="40">
        <v>0</v>
      </c>
    </row>
    <row r="173" spans="1:10" ht="32.25" customHeight="1">
      <c r="A173" s="52"/>
      <c r="B173" s="35"/>
      <c r="C173" s="35">
        <v>4010</v>
      </c>
      <c r="D173" s="36" t="s">
        <v>34</v>
      </c>
      <c r="E173" s="38">
        <v>372159</v>
      </c>
      <c r="F173" s="38"/>
      <c r="G173" s="38"/>
      <c r="H173" s="38">
        <v>170507.64</v>
      </c>
      <c r="I173" s="82">
        <f t="shared" si="6"/>
        <v>0.4581580453515836</v>
      </c>
      <c r="J173" s="40">
        <v>0</v>
      </c>
    </row>
    <row r="174" spans="1:10" ht="28.5" customHeight="1">
      <c r="A174" s="52"/>
      <c r="B174" s="35"/>
      <c r="C174" s="35">
        <v>4040</v>
      </c>
      <c r="D174" s="36" t="s">
        <v>35</v>
      </c>
      <c r="E174" s="38">
        <v>29593</v>
      </c>
      <c r="F174" s="38"/>
      <c r="G174" s="38"/>
      <c r="H174" s="38">
        <v>29589.78</v>
      </c>
      <c r="I174" s="82">
        <f t="shared" si="6"/>
        <v>0.9998911904842361</v>
      </c>
      <c r="J174" s="40">
        <v>0</v>
      </c>
    </row>
    <row r="175" spans="1:10" ht="28.5" customHeight="1">
      <c r="A175" s="52"/>
      <c r="B175" s="35"/>
      <c r="C175" s="35">
        <v>4110</v>
      </c>
      <c r="D175" s="36" t="s">
        <v>36</v>
      </c>
      <c r="E175" s="38">
        <v>102146</v>
      </c>
      <c r="F175" s="38"/>
      <c r="G175" s="38"/>
      <c r="H175" s="38">
        <v>34831.84</v>
      </c>
      <c r="I175" s="82">
        <f t="shared" si="6"/>
        <v>0.3410005286550623</v>
      </c>
      <c r="J175" s="40">
        <v>0</v>
      </c>
    </row>
    <row r="176" spans="1:10" ht="30.75" customHeight="1">
      <c r="A176" s="52"/>
      <c r="B176" s="35"/>
      <c r="C176" s="35">
        <v>4120</v>
      </c>
      <c r="D176" s="36" t="s">
        <v>37</v>
      </c>
      <c r="E176" s="38">
        <v>15253</v>
      </c>
      <c r="F176" s="38"/>
      <c r="G176" s="38"/>
      <c r="H176" s="38">
        <v>4942.49</v>
      </c>
      <c r="I176" s="82">
        <f t="shared" si="6"/>
        <v>0.3240339605323543</v>
      </c>
      <c r="J176" s="40">
        <v>0</v>
      </c>
    </row>
    <row r="177" spans="1:10" ht="32.25" customHeight="1">
      <c r="A177" s="52"/>
      <c r="B177" s="35"/>
      <c r="C177" s="35">
        <v>4210</v>
      </c>
      <c r="D177" s="36" t="s">
        <v>18</v>
      </c>
      <c r="E177" s="38">
        <v>1450</v>
      </c>
      <c r="F177" s="38"/>
      <c r="G177" s="38"/>
      <c r="H177" s="38">
        <v>307.1</v>
      </c>
      <c r="I177" s="82">
        <f t="shared" si="6"/>
        <v>0.21179310344827587</v>
      </c>
      <c r="J177" s="40">
        <v>0</v>
      </c>
    </row>
    <row r="178" spans="1:10" ht="24.75" customHeight="1">
      <c r="A178" s="52"/>
      <c r="B178" s="35"/>
      <c r="C178" s="35">
        <v>4240</v>
      </c>
      <c r="D178" s="36" t="s">
        <v>77</v>
      </c>
      <c r="E178" s="38">
        <v>500</v>
      </c>
      <c r="F178" s="38"/>
      <c r="G178" s="38"/>
      <c r="H178" s="38">
        <v>289</v>
      </c>
      <c r="I178" s="82">
        <f t="shared" si="6"/>
        <v>0.578</v>
      </c>
      <c r="J178" s="40">
        <v>0</v>
      </c>
    </row>
    <row r="179" spans="1:10" ht="25.5" customHeight="1">
      <c r="A179" s="52"/>
      <c r="B179" s="35"/>
      <c r="C179" s="35">
        <v>4260</v>
      </c>
      <c r="D179" s="36" t="s">
        <v>38</v>
      </c>
      <c r="E179" s="38">
        <v>3910</v>
      </c>
      <c r="F179" s="38"/>
      <c r="G179" s="38"/>
      <c r="H179" s="38">
        <v>729.5</v>
      </c>
      <c r="I179" s="82">
        <f t="shared" si="6"/>
        <v>0.18657289002557545</v>
      </c>
      <c r="J179" s="40">
        <v>0</v>
      </c>
    </row>
    <row r="180" spans="1:10" ht="25.5" customHeight="1">
      <c r="A180" s="52"/>
      <c r="B180" s="35"/>
      <c r="C180" s="35">
        <v>4280</v>
      </c>
      <c r="D180" s="36" t="s">
        <v>39</v>
      </c>
      <c r="E180" s="38">
        <v>870</v>
      </c>
      <c r="F180" s="38"/>
      <c r="G180" s="38"/>
      <c r="H180" s="38">
        <v>100</v>
      </c>
      <c r="I180" s="82">
        <f t="shared" si="6"/>
        <v>0.11494252873563218</v>
      </c>
      <c r="J180" s="40">
        <v>0</v>
      </c>
    </row>
    <row r="181" spans="1:10" ht="34.5" customHeight="1">
      <c r="A181" s="52"/>
      <c r="B181" s="35"/>
      <c r="C181" s="35">
        <v>4300</v>
      </c>
      <c r="D181" s="36" t="s">
        <v>13</v>
      </c>
      <c r="E181" s="38">
        <v>6462</v>
      </c>
      <c r="F181" s="38"/>
      <c r="G181" s="38"/>
      <c r="H181" s="38">
        <v>1067.01</v>
      </c>
      <c r="I181" s="82">
        <f t="shared" si="6"/>
        <v>0.16512070566388115</v>
      </c>
      <c r="J181" s="40">
        <v>0</v>
      </c>
    </row>
    <row r="182" spans="1:10" ht="30" customHeight="1">
      <c r="A182" s="52"/>
      <c r="B182" s="35"/>
      <c r="C182" s="35">
        <v>4360</v>
      </c>
      <c r="D182" s="50" t="s">
        <v>186</v>
      </c>
      <c r="E182" s="38">
        <v>960</v>
      </c>
      <c r="F182" s="38"/>
      <c r="G182" s="38"/>
      <c r="H182" s="38">
        <v>179.79</v>
      </c>
      <c r="I182" s="82">
        <f t="shared" si="6"/>
        <v>0.18728124999999998</v>
      </c>
      <c r="J182" s="40">
        <v>0</v>
      </c>
    </row>
    <row r="183" spans="1:10" ht="36.75" customHeight="1">
      <c r="A183" s="52"/>
      <c r="B183" s="35"/>
      <c r="C183" s="49" t="s">
        <v>125</v>
      </c>
      <c r="D183" s="36" t="s">
        <v>44</v>
      </c>
      <c r="E183" s="38">
        <v>350</v>
      </c>
      <c r="F183" s="38"/>
      <c r="G183" s="38"/>
      <c r="H183" s="38">
        <v>0</v>
      </c>
      <c r="I183" s="82">
        <f t="shared" si="6"/>
        <v>0</v>
      </c>
      <c r="J183" s="40">
        <v>0</v>
      </c>
    </row>
    <row r="184" spans="1:10" ht="34.5" customHeight="1">
      <c r="A184" s="52"/>
      <c r="B184" s="35"/>
      <c r="C184" s="35">
        <v>4440</v>
      </c>
      <c r="D184" s="36" t="s">
        <v>46</v>
      </c>
      <c r="E184" s="38">
        <v>26968</v>
      </c>
      <c r="F184" s="38"/>
      <c r="G184" s="38"/>
      <c r="H184" s="38">
        <v>20226</v>
      </c>
      <c r="I184" s="82">
        <f t="shared" si="6"/>
        <v>0.75</v>
      </c>
      <c r="J184" s="40">
        <v>0</v>
      </c>
    </row>
    <row r="185" spans="1:10" ht="27" customHeight="1">
      <c r="A185" s="45"/>
      <c r="B185" s="45">
        <v>80104</v>
      </c>
      <c r="C185" s="45"/>
      <c r="D185" s="30" t="s">
        <v>82</v>
      </c>
      <c r="E185" s="32">
        <f>SUM(E186:E206)</f>
        <v>2768322</v>
      </c>
      <c r="F185" s="32">
        <f>SUM(F189:F205)</f>
        <v>0</v>
      </c>
      <c r="G185" s="32"/>
      <c r="H185" s="32">
        <f>SUM(H186:H206)</f>
        <v>1335958.3899999997</v>
      </c>
      <c r="I185" s="81">
        <f t="shared" si="6"/>
        <v>0.48258778783681944</v>
      </c>
      <c r="J185" s="32">
        <f>SUM(J187:J206)</f>
        <v>0</v>
      </c>
    </row>
    <row r="186" spans="1:10" ht="38.25" customHeight="1">
      <c r="A186" s="35"/>
      <c r="B186" s="35"/>
      <c r="C186" s="35">
        <v>2310</v>
      </c>
      <c r="D186" s="36" t="s">
        <v>165</v>
      </c>
      <c r="E186" s="38">
        <v>25000</v>
      </c>
      <c r="F186" s="38"/>
      <c r="G186" s="38"/>
      <c r="H186" s="38">
        <v>10948.76</v>
      </c>
      <c r="I186" s="82">
        <f t="shared" si="6"/>
        <v>0.4379504</v>
      </c>
      <c r="J186" s="38">
        <v>0</v>
      </c>
    </row>
    <row r="187" spans="1:10" ht="42.75" customHeight="1">
      <c r="A187" s="45"/>
      <c r="B187" s="45"/>
      <c r="C187" s="94">
        <v>2540</v>
      </c>
      <c r="D187" s="36" t="s">
        <v>146</v>
      </c>
      <c r="E187" s="38">
        <v>708378</v>
      </c>
      <c r="F187" s="38"/>
      <c r="G187" s="38"/>
      <c r="H187" s="38">
        <v>297004</v>
      </c>
      <c r="I187" s="82">
        <f t="shared" si="6"/>
        <v>0.4192733258232187</v>
      </c>
      <c r="J187" s="40">
        <v>0</v>
      </c>
    </row>
    <row r="188" spans="1:10" ht="39" customHeight="1">
      <c r="A188" s="45"/>
      <c r="B188" s="45"/>
      <c r="C188" s="94">
        <v>3020</v>
      </c>
      <c r="D188" s="36" t="s">
        <v>147</v>
      </c>
      <c r="E188" s="38">
        <v>3400</v>
      </c>
      <c r="F188" s="38"/>
      <c r="G188" s="38"/>
      <c r="H188" s="38">
        <v>2243.68</v>
      </c>
      <c r="I188" s="82">
        <f t="shared" si="6"/>
        <v>0.6599058823529411</v>
      </c>
      <c r="J188" s="40">
        <v>0</v>
      </c>
    </row>
    <row r="189" spans="1:10" ht="30" customHeight="1">
      <c r="A189" s="35"/>
      <c r="B189" s="35"/>
      <c r="C189" s="35">
        <v>4010</v>
      </c>
      <c r="D189" s="36" t="s">
        <v>34</v>
      </c>
      <c r="E189" s="38">
        <v>1335919</v>
      </c>
      <c r="F189" s="38"/>
      <c r="G189" s="38"/>
      <c r="H189" s="38">
        <v>623566.4</v>
      </c>
      <c r="I189" s="82">
        <f t="shared" si="6"/>
        <v>0.4667696170201936</v>
      </c>
      <c r="J189" s="40">
        <v>0</v>
      </c>
    </row>
    <row r="190" spans="1:10" ht="26.25" customHeight="1">
      <c r="A190" s="35"/>
      <c r="B190" s="35"/>
      <c r="C190" s="35">
        <v>4040</v>
      </c>
      <c r="D190" s="36" t="s">
        <v>35</v>
      </c>
      <c r="E190" s="38">
        <v>101111</v>
      </c>
      <c r="F190" s="38"/>
      <c r="G190" s="38"/>
      <c r="H190" s="38">
        <v>100175.79</v>
      </c>
      <c r="I190" s="82">
        <f t="shared" si="6"/>
        <v>0.9907506601655606</v>
      </c>
      <c r="J190" s="40">
        <v>0</v>
      </c>
    </row>
    <row r="191" spans="1:10" ht="26.25" customHeight="1">
      <c r="A191" s="35"/>
      <c r="B191" s="35"/>
      <c r="C191" s="35">
        <v>4110</v>
      </c>
      <c r="D191" s="36" t="s">
        <v>36</v>
      </c>
      <c r="E191" s="38">
        <v>253262</v>
      </c>
      <c r="F191" s="38"/>
      <c r="G191" s="38"/>
      <c r="H191" s="38">
        <v>124006.96</v>
      </c>
      <c r="I191" s="82">
        <f t="shared" si="6"/>
        <v>0.4896390299373771</v>
      </c>
      <c r="J191" s="40">
        <v>0</v>
      </c>
    </row>
    <row r="192" spans="1:10" ht="26.25" customHeight="1">
      <c r="A192" s="35"/>
      <c r="B192" s="35"/>
      <c r="C192" s="35">
        <v>4117</v>
      </c>
      <c r="D192" s="36" t="s">
        <v>36</v>
      </c>
      <c r="E192" s="38">
        <v>520</v>
      </c>
      <c r="F192" s="38"/>
      <c r="G192" s="38"/>
      <c r="H192" s="38">
        <v>441.96</v>
      </c>
      <c r="I192" s="82">
        <f>H192/E192</f>
        <v>0.8499230769230769</v>
      </c>
      <c r="J192" s="40">
        <v>0</v>
      </c>
    </row>
    <row r="193" spans="1:10" ht="27" customHeight="1">
      <c r="A193" s="35"/>
      <c r="B193" s="35"/>
      <c r="C193" s="35">
        <v>4120</v>
      </c>
      <c r="D193" s="36" t="s">
        <v>37</v>
      </c>
      <c r="E193" s="38">
        <v>33200</v>
      </c>
      <c r="F193" s="38"/>
      <c r="G193" s="38"/>
      <c r="H193" s="38">
        <v>11834.26</v>
      </c>
      <c r="I193" s="82">
        <f t="shared" si="6"/>
        <v>0.35645361445783136</v>
      </c>
      <c r="J193" s="40">
        <v>0</v>
      </c>
    </row>
    <row r="194" spans="1:10" ht="27" customHeight="1">
      <c r="A194" s="35"/>
      <c r="B194" s="35"/>
      <c r="C194" s="35">
        <v>4127</v>
      </c>
      <c r="D194" s="36" t="s">
        <v>37</v>
      </c>
      <c r="E194" s="38">
        <v>90</v>
      </c>
      <c r="F194" s="38"/>
      <c r="G194" s="38"/>
      <c r="H194" s="38">
        <v>63.01</v>
      </c>
      <c r="I194" s="82">
        <f>H194/E194</f>
        <v>0.7001111111111111</v>
      </c>
      <c r="J194" s="40">
        <v>0</v>
      </c>
    </row>
    <row r="195" spans="1:10" ht="27" customHeight="1">
      <c r="A195" s="35"/>
      <c r="B195" s="35"/>
      <c r="C195" s="35">
        <v>4170</v>
      </c>
      <c r="D195" s="36" t="s">
        <v>166</v>
      </c>
      <c r="E195" s="38">
        <v>29050</v>
      </c>
      <c r="F195" s="38"/>
      <c r="G195" s="38"/>
      <c r="H195" s="38">
        <v>18809.18</v>
      </c>
      <c r="I195" s="82">
        <f>H195/E195</f>
        <v>0.6474760757314975</v>
      </c>
      <c r="J195" s="40">
        <v>0</v>
      </c>
    </row>
    <row r="196" spans="1:10" ht="27" customHeight="1">
      <c r="A196" s="35"/>
      <c r="B196" s="35"/>
      <c r="C196" s="35">
        <v>4177</v>
      </c>
      <c r="D196" s="36" t="s">
        <v>166</v>
      </c>
      <c r="E196" s="38">
        <v>17372</v>
      </c>
      <c r="F196" s="38"/>
      <c r="G196" s="38"/>
      <c r="H196" s="38">
        <v>16821</v>
      </c>
      <c r="I196" s="82">
        <f>H196/E196</f>
        <v>0.9682822933456137</v>
      </c>
      <c r="J196" s="40">
        <v>0</v>
      </c>
    </row>
    <row r="197" spans="1:10" ht="25.5" customHeight="1">
      <c r="A197" s="35"/>
      <c r="B197" s="35"/>
      <c r="C197" s="35">
        <v>4210</v>
      </c>
      <c r="D197" s="36" t="s">
        <v>18</v>
      </c>
      <c r="E197" s="38">
        <v>8100</v>
      </c>
      <c r="F197" s="38"/>
      <c r="G197" s="38"/>
      <c r="H197" s="38">
        <v>1466.18</v>
      </c>
      <c r="I197" s="82">
        <f t="shared" si="6"/>
        <v>0.18100987654320988</v>
      </c>
      <c r="J197" s="40">
        <v>0</v>
      </c>
    </row>
    <row r="198" spans="1:10" ht="37.5" customHeight="1">
      <c r="A198" s="35"/>
      <c r="B198" s="35"/>
      <c r="C198" s="35">
        <v>4240</v>
      </c>
      <c r="D198" s="36" t="s">
        <v>77</v>
      </c>
      <c r="E198" s="38">
        <v>4050</v>
      </c>
      <c r="F198" s="38"/>
      <c r="G198" s="38"/>
      <c r="H198" s="38">
        <v>2201.4</v>
      </c>
      <c r="I198" s="82">
        <f t="shared" si="6"/>
        <v>0.5435555555555556</v>
      </c>
      <c r="J198" s="40">
        <v>0</v>
      </c>
    </row>
    <row r="199" spans="1:10" ht="25.5" customHeight="1">
      <c r="A199" s="35"/>
      <c r="B199" s="35"/>
      <c r="C199" s="35">
        <v>4260</v>
      </c>
      <c r="D199" s="36" t="s">
        <v>38</v>
      </c>
      <c r="E199" s="38">
        <v>85960</v>
      </c>
      <c r="F199" s="38"/>
      <c r="G199" s="38"/>
      <c r="H199" s="38">
        <v>33675.98</v>
      </c>
      <c r="I199" s="82">
        <f t="shared" si="6"/>
        <v>0.3917633783154956</v>
      </c>
      <c r="J199" s="40">
        <v>0</v>
      </c>
    </row>
    <row r="200" spans="1:10" ht="25.5" customHeight="1">
      <c r="A200" s="35"/>
      <c r="B200" s="35"/>
      <c r="C200" s="35">
        <v>4270</v>
      </c>
      <c r="D200" s="36" t="s">
        <v>19</v>
      </c>
      <c r="E200" s="38">
        <v>15000</v>
      </c>
      <c r="F200" s="38"/>
      <c r="G200" s="38"/>
      <c r="H200" s="38"/>
      <c r="I200" s="82"/>
      <c r="J200" s="40"/>
    </row>
    <row r="201" spans="1:10" ht="25.5" customHeight="1">
      <c r="A201" s="52"/>
      <c r="B201" s="35"/>
      <c r="C201" s="35">
        <v>4280</v>
      </c>
      <c r="D201" s="36" t="s">
        <v>39</v>
      </c>
      <c r="E201" s="38">
        <v>3000</v>
      </c>
      <c r="F201" s="38"/>
      <c r="G201" s="38"/>
      <c r="H201" s="38">
        <v>375</v>
      </c>
      <c r="I201" s="82">
        <f>H201/E201</f>
        <v>0.125</v>
      </c>
      <c r="J201" s="40">
        <v>0</v>
      </c>
    </row>
    <row r="202" spans="1:10" ht="23.25" customHeight="1">
      <c r="A202" s="35"/>
      <c r="B202" s="35"/>
      <c r="C202" s="35">
        <v>4300</v>
      </c>
      <c r="D202" s="36" t="s">
        <v>13</v>
      </c>
      <c r="E202" s="38">
        <v>39390</v>
      </c>
      <c r="F202" s="38"/>
      <c r="G202" s="38"/>
      <c r="H202" s="38">
        <v>16755.5</v>
      </c>
      <c r="I202" s="82">
        <f aca="true" t="shared" si="7" ref="I202:I309">H202/E202</f>
        <v>0.4253744605229754</v>
      </c>
      <c r="J202" s="40">
        <v>0</v>
      </c>
    </row>
    <row r="203" spans="1:10" ht="30.75" customHeight="1">
      <c r="A203" s="35"/>
      <c r="B203" s="35"/>
      <c r="C203" s="49" t="s">
        <v>41</v>
      </c>
      <c r="D203" s="50" t="s">
        <v>186</v>
      </c>
      <c r="E203" s="38">
        <v>8200</v>
      </c>
      <c r="F203" s="37"/>
      <c r="G203" s="38"/>
      <c r="H203" s="38">
        <v>3651.93</v>
      </c>
      <c r="I203" s="82">
        <f t="shared" si="7"/>
        <v>0.4453573170731707</v>
      </c>
      <c r="J203" s="40">
        <v>0</v>
      </c>
    </row>
    <row r="204" spans="1:10" ht="23.25" customHeight="1">
      <c r="A204" s="35"/>
      <c r="B204" s="35"/>
      <c r="C204" s="35">
        <v>4410</v>
      </c>
      <c r="D204" s="36" t="s">
        <v>44</v>
      </c>
      <c r="E204" s="38">
        <v>500</v>
      </c>
      <c r="F204" s="38"/>
      <c r="G204" s="38"/>
      <c r="H204" s="38">
        <v>54.9</v>
      </c>
      <c r="I204" s="82">
        <v>0</v>
      </c>
      <c r="J204" s="40">
        <v>0</v>
      </c>
    </row>
    <row r="205" spans="1:10" ht="25.5" customHeight="1">
      <c r="A205" s="35"/>
      <c r="B205" s="35"/>
      <c r="C205" s="35">
        <v>4440</v>
      </c>
      <c r="D205" s="36" t="s">
        <v>46</v>
      </c>
      <c r="E205" s="38">
        <v>92070</v>
      </c>
      <c r="F205" s="38"/>
      <c r="G205" s="38"/>
      <c r="H205" s="38">
        <v>69052.5</v>
      </c>
      <c r="I205" s="82">
        <f t="shared" si="7"/>
        <v>0.75</v>
      </c>
      <c r="J205" s="40">
        <v>0</v>
      </c>
    </row>
    <row r="206" spans="1:10" ht="30">
      <c r="A206" s="35"/>
      <c r="B206" s="35"/>
      <c r="C206" s="49" t="s">
        <v>47</v>
      </c>
      <c r="D206" s="50" t="s">
        <v>48</v>
      </c>
      <c r="E206" s="38">
        <v>4750</v>
      </c>
      <c r="F206" s="37"/>
      <c r="G206" s="38"/>
      <c r="H206" s="38">
        <v>2810</v>
      </c>
      <c r="I206" s="82">
        <f t="shared" si="7"/>
        <v>0.5915789473684211</v>
      </c>
      <c r="J206" s="40">
        <v>0</v>
      </c>
    </row>
    <row r="207" spans="1:10" ht="26.25" customHeight="1">
      <c r="A207" s="35"/>
      <c r="B207" s="45">
        <v>80106</v>
      </c>
      <c r="C207" s="29"/>
      <c r="D207" s="30" t="s">
        <v>190</v>
      </c>
      <c r="E207" s="32">
        <f>SUM(E208:E209)</f>
        <v>105564</v>
      </c>
      <c r="F207" s="32">
        <f>SUM(F208:F209)</f>
        <v>0</v>
      </c>
      <c r="G207" s="32">
        <f>SUM(G208:G209)</f>
        <v>0</v>
      </c>
      <c r="H207" s="32">
        <f>SUM(H208:H209)</f>
        <v>31545.37</v>
      </c>
      <c r="I207" s="81">
        <f t="shared" si="7"/>
        <v>0.2988269675268084</v>
      </c>
      <c r="J207" s="34">
        <v>0</v>
      </c>
    </row>
    <row r="208" spans="1:10" ht="35.25" customHeight="1">
      <c r="A208" s="35"/>
      <c r="B208" s="35"/>
      <c r="C208" s="49" t="s">
        <v>180</v>
      </c>
      <c r="D208" s="36" t="s">
        <v>189</v>
      </c>
      <c r="E208" s="38">
        <v>5000</v>
      </c>
      <c r="F208" s="37"/>
      <c r="G208" s="38"/>
      <c r="H208" s="38">
        <v>610.11</v>
      </c>
      <c r="I208" s="82">
        <f t="shared" si="7"/>
        <v>0.122022</v>
      </c>
      <c r="J208" s="40">
        <v>0</v>
      </c>
    </row>
    <row r="209" spans="1:10" ht="37.5" customHeight="1">
      <c r="A209" s="35"/>
      <c r="B209" s="35"/>
      <c r="C209" s="49" t="s">
        <v>181</v>
      </c>
      <c r="D209" s="36" t="s">
        <v>85</v>
      </c>
      <c r="E209" s="38">
        <v>100564</v>
      </c>
      <c r="F209" s="37"/>
      <c r="G209" s="38"/>
      <c r="H209" s="38">
        <v>30935.26</v>
      </c>
      <c r="I209" s="82">
        <f t="shared" si="7"/>
        <v>0.30761763652997093</v>
      </c>
      <c r="J209" s="40">
        <v>0</v>
      </c>
    </row>
    <row r="210" spans="1:10" ht="37.5" customHeight="1">
      <c r="A210" s="45"/>
      <c r="B210" s="45">
        <v>80110</v>
      </c>
      <c r="C210" s="29"/>
      <c r="D210" s="30" t="s">
        <v>83</v>
      </c>
      <c r="E210" s="95">
        <f>SUM(E211:E234)</f>
        <v>4021778.26</v>
      </c>
      <c r="F210" s="32">
        <f>SUM(F211:F233)</f>
        <v>0</v>
      </c>
      <c r="G210" s="32">
        <f>SUM(G211:G233)</f>
        <v>0</v>
      </c>
      <c r="H210" s="95">
        <f>SUM(H211:H234)</f>
        <v>2059700.6599999995</v>
      </c>
      <c r="I210" s="81">
        <f t="shared" si="7"/>
        <v>0.5121368028877852</v>
      </c>
      <c r="J210" s="95">
        <f>SUM(J211:J234)</f>
        <v>0</v>
      </c>
    </row>
    <row r="211" spans="1:10" ht="30">
      <c r="A211" s="35"/>
      <c r="B211" s="35"/>
      <c r="C211" s="49" t="s">
        <v>84</v>
      </c>
      <c r="D211" s="36" t="s">
        <v>85</v>
      </c>
      <c r="E211" s="38">
        <v>529864</v>
      </c>
      <c r="F211" s="38"/>
      <c r="G211" s="38"/>
      <c r="H211" s="38">
        <v>262493.78</v>
      </c>
      <c r="I211" s="82">
        <f t="shared" si="7"/>
        <v>0.4953984041187928</v>
      </c>
      <c r="J211" s="40">
        <v>0</v>
      </c>
    </row>
    <row r="212" spans="1:10" ht="48" customHeight="1">
      <c r="A212" s="35"/>
      <c r="B212" s="35"/>
      <c r="C212" s="49" t="s">
        <v>182</v>
      </c>
      <c r="D212" s="36" t="s">
        <v>192</v>
      </c>
      <c r="E212" s="38">
        <v>8653.24</v>
      </c>
      <c r="F212" s="38"/>
      <c r="G212" s="38"/>
      <c r="H212" s="38">
        <v>8653.24</v>
      </c>
      <c r="I212" s="82">
        <f t="shared" si="7"/>
        <v>1</v>
      </c>
      <c r="J212" s="40">
        <v>0</v>
      </c>
    </row>
    <row r="213" spans="1:10" ht="30" customHeight="1">
      <c r="A213" s="35"/>
      <c r="B213" s="35"/>
      <c r="C213" s="49" t="s">
        <v>70</v>
      </c>
      <c r="D213" s="36" t="s">
        <v>33</v>
      </c>
      <c r="E213" s="38">
        <v>1480</v>
      </c>
      <c r="F213" s="38"/>
      <c r="G213" s="38"/>
      <c r="H213" s="38">
        <v>130.41</v>
      </c>
      <c r="I213" s="82">
        <f t="shared" si="7"/>
        <v>0.08811486486486486</v>
      </c>
      <c r="J213" s="40">
        <v>0</v>
      </c>
    </row>
    <row r="214" spans="1:10" ht="29.25" customHeight="1">
      <c r="A214" s="35"/>
      <c r="B214" s="35"/>
      <c r="C214" s="35">
        <v>4010</v>
      </c>
      <c r="D214" s="36" t="s">
        <v>34</v>
      </c>
      <c r="E214" s="38">
        <v>2208513</v>
      </c>
      <c r="F214" s="38"/>
      <c r="G214" s="38"/>
      <c r="H214" s="38">
        <v>1082014.2</v>
      </c>
      <c r="I214" s="82">
        <f t="shared" si="7"/>
        <v>0.4899288344691654</v>
      </c>
      <c r="J214" s="40">
        <v>0</v>
      </c>
    </row>
    <row r="215" spans="1:10" ht="29.25" customHeight="1">
      <c r="A215" s="35"/>
      <c r="B215" s="35"/>
      <c r="C215" s="35">
        <v>4017</v>
      </c>
      <c r="D215" s="36" t="s">
        <v>34</v>
      </c>
      <c r="E215" s="38">
        <v>14346</v>
      </c>
      <c r="F215" s="38"/>
      <c r="G215" s="38"/>
      <c r="H215" s="38">
        <v>14346</v>
      </c>
      <c r="I215" s="82">
        <f>H215/E215</f>
        <v>1</v>
      </c>
      <c r="J215" s="40">
        <v>0</v>
      </c>
    </row>
    <row r="216" spans="1:10" ht="25.5" customHeight="1">
      <c r="A216" s="35"/>
      <c r="B216" s="35"/>
      <c r="C216" s="35">
        <v>4040</v>
      </c>
      <c r="D216" s="36" t="s">
        <v>35</v>
      </c>
      <c r="E216" s="38">
        <v>164177</v>
      </c>
      <c r="F216" s="38"/>
      <c r="G216" s="38"/>
      <c r="H216" s="38">
        <v>164176.77</v>
      </c>
      <c r="I216" s="82">
        <f t="shared" si="7"/>
        <v>0.9999985990729517</v>
      </c>
      <c r="J216" s="40">
        <v>0</v>
      </c>
    </row>
    <row r="217" spans="1:10" ht="26.25" customHeight="1">
      <c r="A217" s="35"/>
      <c r="B217" s="35"/>
      <c r="C217" s="35">
        <v>4110</v>
      </c>
      <c r="D217" s="36" t="s">
        <v>36</v>
      </c>
      <c r="E217" s="38">
        <v>413357</v>
      </c>
      <c r="F217" s="38"/>
      <c r="G217" s="38"/>
      <c r="H217" s="38">
        <v>192879.11</v>
      </c>
      <c r="I217" s="82">
        <f t="shared" si="7"/>
        <v>0.4666162905188493</v>
      </c>
      <c r="J217" s="40">
        <v>0</v>
      </c>
    </row>
    <row r="218" spans="1:10" ht="26.25" customHeight="1">
      <c r="A218" s="35"/>
      <c r="B218" s="35"/>
      <c r="C218" s="35">
        <v>4117</v>
      </c>
      <c r="D218" s="36" t="s">
        <v>36</v>
      </c>
      <c r="E218" s="38">
        <v>3877.28</v>
      </c>
      <c r="F218" s="38"/>
      <c r="G218" s="38"/>
      <c r="H218" s="38">
        <v>3864.65</v>
      </c>
      <c r="I218" s="82">
        <f>H218/E218</f>
        <v>0.9967425617958982</v>
      </c>
      <c r="J218" s="40">
        <v>0</v>
      </c>
    </row>
    <row r="219" spans="1:10" ht="26.25" customHeight="1">
      <c r="A219" s="35"/>
      <c r="B219" s="35"/>
      <c r="C219" s="35">
        <v>4120</v>
      </c>
      <c r="D219" s="36" t="s">
        <v>37</v>
      </c>
      <c r="E219" s="38">
        <v>59225</v>
      </c>
      <c r="F219" s="38"/>
      <c r="G219" s="38"/>
      <c r="H219" s="38">
        <v>28781.65</v>
      </c>
      <c r="I219" s="82">
        <f t="shared" si="7"/>
        <v>0.48597129590544536</v>
      </c>
      <c r="J219" s="40">
        <v>0</v>
      </c>
    </row>
    <row r="220" spans="1:10" ht="26.25" customHeight="1">
      <c r="A220" s="35"/>
      <c r="B220" s="35"/>
      <c r="C220" s="35">
        <v>4127</v>
      </c>
      <c r="D220" s="36" t="s">
        <v>37</v>
      </c>
      <c r="E220" s="38">
        <v>570.5</v>
      </c>
      <c r="F220" s="38"/>
      <c r="G220" s="38"/>
      <c r="H220" s="38">
        <v>550.8</v>
      </c>
      <c r="I220" s="82">
        <f>H220/E220</f>
        <v>0.9654688869412795</v>
      </c>
      <c r="J220" s="40">
        <v>0</v>
      </c>
    </row>
    <row r="221" spans="1:10" ht="26.25" customHeight="1">
      <c r="A221" s="35"/>
      <c r="B221" s="35"/>
      <c r="C221" s="35">
        <v>4170</v>
      </c>
      <c r="D221" s="36" t="s">
        <v>17</v>
      </c>
      <c r="E221" s="38">
        <v>5000</v>
      </c>
      <c r="F221" s="38"/>
      <c r="G221" s="38"/>
      <c r="H221" s="38">
        <v>1100</v>
      </c>
      <c r="I221" s="82">
        <f t="shared" si="7"/>
        <v>0.22</v>
      </c>
      <c r="J221" s="40">
        <v>0</v>
      </c>
    </row>
    <row r="222" spans="1:10" ht="26.25" customHeight="1">
      <c r="A222" s="35"/>
      <c r="B222" s="35"/>
      <c r="C222" s="35">
        <v>4177</v>
      </c>
      <c r="D222" s="36" t="s">
        <v>17</v>
      </c>
      <c r="E222" s="38">
        <v>94590.3</v>
      </c>
      <c r="F222" s="38"/>
      <c r="G222" s="38"/>
      <c r="H222" s="38">
        <v>63419.14</v>
      </c>
      <c r="I222" s="82">
        <f>H222/E222</f>
        <v>0.6704613475166058</v>
      </c>
      <c r="J222" s="40">
        <v>0</v>
      </c>
    </row>
    <row r="223" spans="1:10" ht="25.5" customHeight="1">
      <c r="A223" s="35"/>
      <c r="B223" s="35"/>
      <c r="C223" s="35">
        <v>4210</v>
      </c>
      <c r="D223" s="36" t="s">
        <v>18</v>
      </c>
      <c r="E223" s="38">
        <v>57775.29</v>
      </c>
      <c r="F223" s="38"/>
      <c r="G223" s="38"/>
      <c r="H223" s="38">
        <v>21732.58</v>
      </c>
      <c r="I223" s="82">
        <f t="shared" si="7"/>
        <v>0.3761570041448516</v>
      </c>
      <c r="J223" s="40">
        <v>0</v>
      </c>
    </row>
    <row r="224" spans="1:10" ht="25.5" customHeight="1">
      <c r="A224" s="35"/>
      <c r="B224" s="35"/>
      <c r="C224" s="35">
        <v>4217</v>
      </c>
      <c r="D224" s="36" t="s">
        <v>18</v>
      </c>
      <c r="E224" s="38">
        <v>9237.12</v>
      </c>
      <c r="F224" s="38"/>
      <c r="G224" s="38"/>
      <c r="H224" s="38">
        <v>2565</v>
      </c>
      <c r="I224" s="82">
        <f>H224/E224</f>
        <v>0.2776839534400332</v>
      </c>
      <c r="J224" s="40">
        <v>0</v>
      </c>
    </row>
    <row r="225" spans="1:10" ht="15">
      <c r="A225" s="35"/>
      <c r="B225" s="35"/>
      <c r="C225" s="35">
        <v>4240</v>
      </c>
      <c r="D225" s="36" t="s">
        <v>77</v>
      </c>
      <c r="E225" s="38">
        <v>20555.73</v>
      </c>
      <c r="F225" s="38"/>
      <c r="G225" s="38"/>
      <c r="H225" s="38">
        <v>0</v>
      </c>
      <c r="I225" s="82">
        <f t="shared" si="7"/>
        <v>0</v>
      </c>
      <c r="J225" s="40">
        <v>0</v>
      </c>
    </row>
    <row r="226" spans="1:10" ht="29.25" customHeight="1">
      <c r="A226" s="35"/>
      <c r="B226" s="35"/>
      <c r="C226" s="35">
        <v>4260</v>
      </c>
      <c r="D226" s="36" t="s">
        <v>38</v>
      </c>
      <c r="E226" s="38">
        <v>194850</v>
      </c>
      <c r="F226" s="38"/>
      <c r="G226" s="38"/>
      <c r="H226" s="38">
        <v>88985.3</v>
      </c>
      <c r="I226" s="82">
        <f t="shared" si="7"/>
        <v>0.4566861688478317</v>
      </c>
      <c r="J226" s="40">
        <v>0</v>
      </c>
    </row>
    <row r="227" spans="1:10" ht="30" customHeight="1">
      <c r="A227" s="35"/>
      <c r="B227" s="35"/>
      <c r="C227" s="35">
        <v>4280</v>
      </c>
      <c r="D227" s="36" t="s">
        <v>60</v>
      </c>
      <c r="E227" s="38">
        <v>2250</v>
      </c>
      <c r="F227" s="38"/>
      <c r="G227" s="38"/>
      <c r="H227" s="38">
        <v>165</v>
      </c>
      <c r="I227" s="82">
        <f t="shared" si="7"/>
        <v>0.07333333333333333</v>
      </c>
      <c r="J227" s="40">
        <v>0</v>
      </c>
    </row>
    <row r="228" spans="1:10" ht="29.25" customHeight="1">
      <c r="A228" s="35"/>
      <c r="B228" s="35"/>
      <c r="C228" s="35">
        <v>4300</v>
      </c>
      <c r="D228" s="36" t="s">
        <v>13</v>
      </c>
      <c r="E228" s="38">
        <v>25280</v>
      </c>
      <c r="F228" s="38"/>
      <c r="G228" s="38"/>
      <c r="H228" s="38">
        <v>7544.68</v>
      </c>
      <c r="I228" s="82">
        <f t="shared" si="7"/>
        <v>0.2984446202531646</v>
      </c>
      <c r="J228" s="40">
        <v>0</v>
      </c>
    </row>
    <row r="229" spans="1:10" ht="29.25" customHeight="1">
      <c r="A229" s="35"/>
      <c r="B229" s="35"/>
      <c r="C229" s="35">
        <v>4307</v>
      </c>
      <c r="D229" s="36" t="s">
        <v>13</v>
      </c>
      <c r="E229" s="38">
        <v>57425.8</v>
      </c>
      <c r="F229" s="38"/>
      <c r="G229" s="38"/>
      <c r="H229" s="38">
        <v>5545.95</v>
      </c>
      <c r="I229" s="82">
        <f>H229/E229</f>
        <v>0.09657592928613967</v>
      </c>
      <c r="J229" s="40">
        <v>0</v>
      </c>
    </row>
    <row r="230" spans="1:10" ht="28.5" customHeight="1">
      <c r="A230" s="35"/>
      <c r="B230" s="35"/>
      <c r="C230" s="35">
        <v>4360</v>
      </c>
      <c r="D230" s="50" t="s">
        <v>186</v>
      </c>
      <c r="E230" s="38">
        <v>4650</v>
      </c>
      <c r="F230" s="38"/>
      <c r="G230" s="38"/>
      <c r="H230" s="38">
        <v>1794.69</v>
      </c>
      <c r="I230" s="82">
        <f t="shared" si="7"/>
        <v>0.38595483870967745</v>
      </c>
      <c r="J230" s="40">
        <v>0</v>
      </c>
    </row>
    <row r="231" spans="1:10" ht="33.75" customHeight="1">
      <c r="A231" s="35"/>
      <c r="B231" s="35"/>
      <c r="C231" s="35">
        <v>4410</v>
      </c>
      <c r="D231" s="36" t="s">
        <v>44</v>
      </c>
      <c r="E231" s="38">
        <v>720</v>
      </c>
      <c r="F231" s="38"/>
      <c r="G231" s="38"/>
      <c r="H231" s="38">
        <v>176.96</v>
      </c>
      <c r="I231" s="82">
        <f t="shared" si="7"/>
        <v>0.2457777777777778</v>
      </c>
      <c r="J231" s="40">
        <v>0</v>
      </c>
    </row>
    <row r="232" spans="1:10" ht="33.75" customHeight="1">
      <c r="A232" s="35"/>
      <c r="B232" s="35"/>
      <c r="C232" s="35">
        <v>4430</v>
      </c>
      <c r="D232" s="36" t="s">
        <v>24</v>
      </c>
      <c r="E232" s="38">
        <v>80</v>
      </c>
      <c r="F232" s="38"/>
      <c r="G232" s="38"/>
      <c r="H232" s="38">
        <v>0</v>
      </c>
      <c r="I232" s="82">
        <f>H232/E232</f>
        <v>0</v>
      </c>
      <c r="J232" s="40">
        <v>0</v>
      </c>
    </row>
    <row r="233" spans="1:10" ht="28.5" customHeight="1">
      <c r="A233" s="35"/>
      <c r="B233" s="35"/>
      <c r="C233" s="35">
        <v>4440</v>
      </c>
      <c r="D233" s="36" t="s">
        <v>46</v>
      </c>
      <c r="E233" s="38">
        <v>144081</v>
      </c>
      <c r="F233" s="38"/>
      <c r="G233" s="38"/>
      <c r="H233" s="38">
        <v>108060.75</v>
      </c>
      <c r="I233" s="82">
        <v>0</v>
      </c>
      <c r="J233" s="96">
        <v>0</v>
      </c>
    </row>
    <row r="234" spans="1:10" ht="35.25" customHeight="1">
      <c r="A234" s="35"/>
      <c r="B234" s="35"/>
      <c r="C234" s="35">
        <v>4700</v>
      </c>
      <c r="D234" s="36" t="s">
        <v>48</v>
      </c>
      <c r="E234" s="38">
        <v>1220</v>
      </c>
      <c r="F234" s="38"/>
      <c r="G234" s="38"/>
      <c r="H234" s="38">
        <v>720</v>
      </c>
      <c r="I234" s="82">
        <f t="shared" si="7"/>
        <v>0.5901639344262295</v>
      </c>
      <c r="J234" s="96">
        <v>0</v>
      </c>
    </row>
    <row r="235" spans="1:10" ht="26.25" customHeight="1">
      <c r="A235" s="45"/>
      <c r="B235" s="45">
        <v>80113</v>
      </c>
      <c r="C235" s="45"/>
      <c r="D235" s="30" t="s">
        <v>86</v>
      </c>
      <c r="E235" s="32">
        <f>SUM(E236:E239)</f>
        <v>97500</v>
      </c>
      <c r="F235" s="32"/>
      <c r="G235" s="32"/>
      <c r="H235" s="32">
        <f>SUM(H236:H239)</f>
        <v>50257.53999999999</v>
      </c>
      <c r="I235" s="81">
        <f t="shared" si="7"/>
        <v>0.5154619487179487</v>
      </c>
      <c r="J235" s="73">
        <f>SUM(J236:J239)</f>
        <v>0</v>
      </c>
    </row>
    <row r="236" spans="1:10" ht="22.5" customHeight="1">
      <c r="A236" s="45"/>
      <c r="B236" s="45"/>
      <c r="C236" s="35">
        <v>4110</v>
      </c>
      <c r="D236" s="36" t="s">
        <v>36</v>
      </c>
      <c r="E236" s="38">
        <v>3000</v>
      </c>
      <c r="F236" s="38"/>
      <c r="G236" s="38"/>
      <c r="H236" s="38">
        <v>1289.25</v>
      </c>
      <c r="I236" s="82">
        <f t="shared" si="7"/>
        <v>0.42975</v>
      </c>
      <c r="J236" s="96">
        <v>0</v>
      </c>
    </row>
    <row r="237" spans="1:10" ht="25.5" customHeight="1">
      <c r="A237" s="45"/>
      <c r="B237" s="45"/>
      <c r="C237" s="35">
        <v>4120</v>
      </c>
      <c r="D237" s="36" t="s">
        <v>37</v>
      </c>
      <c r="E237" s="38">
        <v>500</v>
      </c>
      <c r="F237" s="38"/>
      <c r="G237" s="38"/>
      <c r="H237" s="38">
        <v>183.75</v>
      </c>
      <c r="I237" s="82">
        <f t="shared" si="7"/>
        <v>0.3675</v>
      </c>
      <c r="J237" s="96">
        <v>0</v>
      </c>
    </row>
    <row r="238" spans="1:10" ht="24" customHeight="1">
      <c r="A238" s="45"/>
      <c r="B238" s="45"/>
      <c r="C238" s="35">
        <v>4170</v>
      </c>
      <c r="D238" s="36" t="s">
        <v>17</v>
      </c>
      <c r="E238" s="38">
        <v>16000</v>
      </c>
      <c r="F238" s="38"/>
      <c r="G238" s="38"/>
      <c r="H238" s="38">
        <v>8622.3</v>
      </c>
      <c r="I238" s="82">
        <f t="shared" si="7"/>
        <v>0.53889375</v>
      </c>
      <c r="J238" s="96">
        <v>0</v>
      </c>
    </row>
    <row r="239" spans="1:10" ht="26.25" customHeight="1">
      <c r="A239" s="35"/>
      <c r="B239" s="35"/>
      <c r="C239" s="35">
        <v>4300</v>
      </c>
      <c r="D239" s="36" t="s">
        <v>13</v>
      </c>
      <c r="E239" s="38">
        <v>78000</v>
      </c>
      <c r="F239" s="38"/>
      <c r="G239" s="38"/>
      <c r="H239" s="38">
        <v>40162.24</v>
      </c>
      <c r="I239" s="82">
        <f t="shared" si="7"/>
        <v>0.5149005128205127</v>
      </c>
      <c r="J239" s="96">
        <v>0</v>
      </c>
    </row>
    <row r="240" spans="1:10" ht="28.5" customHeight="1">
      <c r="A240" s="45"/>
      <c r="B240" s="45">
        <v>80146</v>
      </c>
      <c r="C240" s="45"/>
      <c r="D240" s="30" t="s">
        <v>87</v>
      </c>
      <c r="E240" s="32">
        <f>SUM(E241:E242)</f>
        <v>40942</v>
      </c>
      <c r="F240" s="32"/>
      <c r="G240" s="32"/>
      <c r="H240" s="32">
        <f>SUM(H241:H242)</f>
        <v>8943.42</v>
      </c>
      <c r="I240" s="81">
        <f t="shared" si="7"/>
        <v>0.21844120951590054</v>
      </c>
      <c r="J240" s="97">
        <f>SUM(J241:J242)</f>
        <v>0</v>
      </c>
    </row>
    <row r="241" spans="1:10" ht="24" customHeight="1">
      <c r="A241" s="35"/>
      <c r="B241" s="35"/>
      <c r="C241" s="35">
        <v>4300</v>
      </c>
      <c r="D241" s="36" t="s">
        <v>13</v>
      </c>
      <c r="E241" s="38">
        <v>35192</v>
      </c>
      <c r="F241" s="38"/>
      <c r="G241" s="38"/>
      <c r="H241" s="38">
        <v>5894</v>
      </c>
      <c r="I241" s="82">
        <f t="shared" si="7"/>
        <v>0.16748124573766765</v>
      </c>
      <c r="J241" s="96">
        <v>0</v>
      </c>
    </row>
    <row r="242" spans="1:10" ht="24" customHeight="1">
      <c r="A242" s="35"/>
      <c r="B242" s="35"/>
      <c r="C242" s="35">
        <v>4410</v>
      </c>
      <c r="D242" s="36" t="s">
        <v>44</v>
      </c>
      <c r="E242" s="38">
        <v>5750</v>
      </c>
      <c r="F242" s="38"/>
      <c r="G242" s="38"/>
      <c r="H242" s="38">
        <v>3049.42</v>
      </c>
      <c r="I242" s="82">
        <f t="shared" si="7"/>
        <v>0.5303339130434783</v>
      </c>
      <c r="J242" s="96">
        <v>0</v>
      </c>
    </row>
    <row r="243" spans="1:10" ht="61.5" customHeight="1">
      <c r="A243" s="45"/>
      <c r="B243" s="45">
        <v>80149</v>
      </c>
      <c r="C243" s="45"/>
      <c r="D243" s="30" t="s">
        <v>187</v>
      </c>
      <c r="E243" s="32">
        <f>SUM(E244:E252)</f>
        <v>285371</v>
      </c>
      <c r="F243" s="32">
        <f>SUM(F244:F252)</f>
        <v>0</v>
      </c>
      <c r="G243" s="32">
        <f>SUM(G244:G252)</f>
        <v>0</v>
      </c>
      <c r="H243" s="32">
        <f>SUM(H244:H252)</f>
        <v>90768.68999999999</v>
      </c>
      <c r="I243" s="81">
        <f t="shared" si="7"/>
        <v>0.31807257920391346</v>
      </c>
      <c r="J243" s="97">
        <v>0</v>
      </c>
    </row>
    <row r="244" spans="1:10" ht="48" customHeight="1">
      <c r="A244" s="35"/>
      <c r="B244" s="35"/>
      <c r="C244" s="35">
        <v>2540</v>
      </c>
      <c r="D244" s="36" t="s">
        <v>85</v>
      </c>
      <c r="E244" s="38">
        <v>95006</v>
      </c>
      <c r="F244" s="38"/>
      <c r="G244" s="38"/>
      <c r="H244" s="38">
        <v>47502.42</v>
      </c>
      <c r="I244" s="82">
        <f t="shared" si="7"/>
        <v>0.4999938951224133</v>
      </c>
      <c r="J244" s="96">
        <v>0</v>
      </c>
    </row>
    <row r="245" spans="1:10" ht="24" customHeight="1">
      <c r="A245" s="35"/>
      <c r="B245" s="35"/>
      <c r="C245" s="35">
        <v>4010</v>
      </c>
      <c r="D245" s="36" t="s">
        <v>34</v>
      </c>
      <c r="E245" s="38">
        <v>162198</v>
      </c>
      <c r="F245" s="38"/>
      <c r="G245" s="38"/>
      <c r="H245" s="38">
        <v>34323.32</v>
      </c>
      <c r="I245" s="82">
        <f t="shared" si="7"/>
        <v>0.21161370670415172</v>
      </c>
      <c r="J245" s="96">
        <v>0</v>
      </c>
    </row>
    <row r="246" spans="1:10" ht="24" customHeight="1">
      <c r="A246" s="35"/>
      <c r="B246" s="35"/>
      <c r="C246" s="35">
        <v>4110</v>
      </c>
      <c r="D246" s="36" t="s">
        <v>36</v>
      </c>
      <c r="E246" s="38">
        <v>20500</v>
      </c>
      <c r="F246" s="38"/>
      <c r="G246" s="38"/>
      <c r="H246" s="38">
        <v>5328.14</v>
      </c>
      <c r="I246" s="82">
        <f t="shared" si="7"/>
        <v>0.25990926829268296</v>
      </c>
      <c r="J246" s="96">
        <v>0</v>
      </c>
    </row>
    <row r="247" spans="1:10" ht="24" customHeight="1">
      <c r="A247" s="35"/>
      <c r="B247" s="35"/>
      <c r="C247" s="35">
        <v>4120</v>
      </c>
      <c r="D247" s="36" t="s">
        <v>37</v>
      </c>
      <c r="E247" s="38">
        <v>2737</v>
      </c>
      <c r="F247" s="38"/>
      <c r="G247" s="38"/>
      <c r="H247" s="38">
        <v>752.81</v>
      </c>
      <c r="I247" s="82">
        <f t="shared" si="7"/>
        <v>0.275049324077457</v>
      </c>
      <c r="J247" s="96">
        <v>0</v>
      </c>
    </row>
    <row r="248" spans="1:10" ht="24" customHeight="1">
      <c r="A248" s="35"/>
      <c r="B248" s="35"/>
      <c r="C248" s="35">
        <v>4210</v>
      </c>
      <c r="D248" s="36" t="s">
        <v>18</v>
      </c>
      <c r="E248" s="38">
        <v>380</v>
      </c>
      <c r="F248" s="38"/>
      <c r="G248" s="38"/>
      <c r="H248" s="38">
        <v>12</v>
      </c>
      <c r="I248" s="82">
        <f t="shared" si="7"/>
        <v>0.031578947368421054</v>
      </c>
      <c r="J248" s="96">
        <v>0</v>
      </c>
    </row>
    <row r="249" spans="1:10" ht="33" customHeight="1">
      <c r="A249" s="35"/>
      <c r="B249" s="35"/>
      <c r="C249" s="35">
        <v>4240</v>
      </c>
      <c r="D249" s="36" t="s">
        <v>77</v>
      </c>
      <c r="E249" s="38">
        <v>800</v>
      </c>
      <c r="F249" s="38"/>
      <c r="G249" s="38"/>
      <c r="H249" s="38">
        <v>0</v>
      </c>
      <c r="I249" s="82">
        <f t="shared" si="7"/>
        <v>0</v>
      </c>
      <c r="J249" s="96">
        <v>0</v>
      </c>
    </row>
    <row r="250" spans="1:10" ht="24" customHeight="1">
      <c r="A250" s="35"/>
      <c r="B250" s="35"/>
      <c r="C250" s="35">
        <v>4260</v>
      </c>
      <c r="D250" s="36" t="s">
        <v>38</v>
      </c>
      <c r="E250" s="38">
        <v>160</v>
      </c>
      <c r="F250" s="38"/>
      <c r="G250" s="38"/>
      <c r="H250" s="38">
        <v>145</v>
      </c>
      <c r="I250" s="82">
        <f t="shared" si="7"/>
        <v>0.90625</v>
      </c>
      <c r="J250" s="96">
        <v>0</v>
      </c>
    </row>
    <row r="251" spans="1:10" ht="24" customHeight="1">
      <c r="A251" s="35"/>
      <c r="B251" s="35"/>
      <c r="C251" s="35">
        <v>4280</v>
      </c>
      <c r="D251" s="36" t="s">
        <v>60</v>
      </c>
      <c r="E251" s="38">
        <v>50</v>
      </c>
      <c r="F251" s="38"/>
      <c r="G251" s="38"/>
      <c r="H251" s="38">
        <v>50</v>
      </c>
      <c r="I251" s="82">
        <f t="shared" si="7"/>
        <v>1</v>
      </c>
      <c r="J251" s="96">
        <v>0</v>
      </c>
    </row>
    <row r="252" spans="1:10" ht="42.75" customHeight="1">
      <c r="A252" s="35"/>
      <c r="B252" s="35"/>
      <c r="C252" s="35">
        <v>4440</v>
      </c>
      <c r="D252" s="36" t="s">
        <v>46</v>
      </c>
      <c r="E252" s="38">
        <v>3540</v>
      </c>
      <c r="F252" s="38"/>
      <c r="G252" s="38"/>
      <c r="H252" s="38">
        <v>2655</v>
      </c>
      <c r="I252" s="82">
        <f t="shared" si="7"/>
        <v>0.75</v>
      </c>
      <c r="J252" s="96">
        <v>0</v>
      </c>
    </row>
    <row r="253" spans="1:10" ht="95.25" customHeight="1">
      <c r="A253" s="45"/>
      <c r="B253" s="45">
        <v>80150</v>
      </c>
      <c r="C253" s="45"/>
      <c r="D253" s="30" t="s">
        <v>188</v>
      </c>
      <c r="E253" s="32">
        <f>SUM(E254:E263)</f>
        <v>895601.18</v>
      </c>
      <c r="F253" s="32">
        <f>SUM(F254:F263)</f>
        <v>0</v>
      </c>
      <c r="G253" s="32">
        <f>SUM(G254:G263)</f>
        <v>0</v>
      </c>
      <c r="H253" s="32">
        <f>SUM(H254:H263)</f>
        <v>476769.47000000003</v>
      </c>
      <c r="I253" s="81">
        <f t="shared" si="7"/>
        <v>0.5323457367485827</v>
      </c>
      <c r="J253" s="97">
        <v>0</v>
      </c>
    </row>
    <row r="254" spans="1:10" ht="24" customHeight="1">
      <c r="A254" s="35"/>
      <c r="B254" s="35"/>
      <c r="C254" s="35">
        <v>4010</v>
      </c>
      <c r="D254" s="36" t="s">
        <v>34</v>
      </c>
      <c r="E254" s="38">
        <v>705835</v>
      </c>
      <c r="F254" s="38"/>
      <c r="G254" s="38"/>
      <c r="H254" s="38">
        <v>386398.39</v>
      </c>
      <c r="I254" s="82">
        <f t="shared" si="7"/>
        <v>0.5474344428938774</v>
      </c>
      <c r="J254" s="96">
        <v>0</v>
      </c>
    </row>
    <row r="255" spans="1:10" ht="24" customHeight="1">
      <c r="A255" s="35"/>
      <c r="B255" s="35"/>
      <c r="C255" s="35">
        <v>4110</v>
      </c>
      <c r="D255" s="36" t="s">
        <v>36</v>
      </c>
      <c r="E255" s="38">
        <v>124831</v>
      </c>
      <c r="F255" s="38"/>
      <c r="G255" s="38"/>
      <c r="H255" s="38">
        <v>58776.11</v>
      </c>
      <c r="I255" s="82">
        <f t="shared" si="7"/>
        <v>0.47084546306606534</v>
      </c>
      <c r="J255" s="96">
        <v>0</v>
      </c>
    </row>
    <row r="256" spans="1:10" ht="24" customHeight="1">
      <c r="A256" s="35"/>
      <c r="B256" s="35"/>
      <c r="C256" s="35">
        <v>4120</v>
      </c>
      <c r="D256" s="36" t="s">
        <v>37</v>
      </c>
      <c r="E256" s="38">
        <v>21121</v>
      </c>
      <c r="F256" s="38"/>
      <c r="G256" s="38"/>
      <c r="H256" s="38">
        <v>7420.05</v>
      </c>
      <c r="I256" s="82">
        <f t="shared" si="7"/>
        <v>0.35131149093319447</v>
      </c>
      <c r="J256" s="96">
        <v>0</v>
      </c>
    </row>
    <row r="257" spans="1:10" ht="24" customHeight="1">
      <c r="A257" s="35"/>
      <c r="B257" s="35"/>
      <c r="C257" s="35">
        <v>4210</v>
      </c>
      <c r="D257" s="36" t="s">
        <v>18</v>
      </c>
      <c r="E257" s="38">
        <v>2054.18</v>
      </c>
      <c r="F257" s="38"/>
      <c r="G257" s="38"/>
      <c r="H257" s="38">
        <v>200</v>
      </c>
      <c r="I257" s="82">
        <f t="shared" si="7"/>
        <v>0.09736245119707135</v>
      </c>
      <c r="J257" s="96">
        <v>0</v>
      </c>
    </row>
    <row r="258" spans="1:10" ht="42" customHeight="1">
      <c r="A258" s="35"/>
      <c r="B258" s="35"/>
      <c r="C258" s="35">
        <v>4240</v>
      </c>
      <c r="D258" s="36" t="s">
        <v>77</v>
      </c>
      <c r="E258" s="38">
        <v>6872</v>
      </c>
      <c r="F258" s="38"/>
      <c r="G258" s="38"/>
      <c r="H258" s="38">
        <v>0</v>
      </c>
      <c r="I258" s="82">
        <f t="shared" si="7"/>
        <v>0</v>
      </c>
      <c r="J258" s="96">
        <v>0</v>
      </c>
    </row>
    <row r="259" spans="1:10" ht="24" customHeight="1">
      <c r="A259" s="35"/>
      <c r="B259" s="35"/>
      <c r="C259" s="35">
        <v>4260</v>
      </c>
      <c r="D259" s="36" t="s">
        <v>38</v>
      </c>
      <c r="E259" s="38">
        <v>5000</v>
      </c>
      <c r="F259" s="38"/>
      <c r="G259" s="38"/>
      <c r="H259" s="38">
        <v>2159.57</v>
      </c>
      <c r="I259" s="82">
        <f t="shared" si="7"/>
        <v>0.431914</v>
      </c>
      <c r="J259" s="96">
        <v>0</v>
      </c>
    </row>
    <row r="260" spans="1:10" ht="24" customHeight="1">
      <c r="A260" s="35"/>
      <c r="B260" s="35"/>
      <c r="C260" s="35">
        <v>4280</v>
      </c>
      <c r="D260" s="36" t="s">
        <v>60</v>
      </c>
      <c r="E260" s="38">
        <v>100</v>
      </c>
      <c r="F260" s="38"/>
      <c r="G260" s="38"/>
      <c r="H260" s="38">
        <v>0</v>
      </c>
      <c r="I260" s="82">
        <f t="shared" si="7"/>
        <v>0</v>
      </c>
      <c r="J260" s="96">
        <v>0</v>
      </c>
    </row>
    <row r="261" spans="1:10" ht="48" customHeight="1">
      <c r="A261" s="35"/>
      <c r="B261" s="35"/>
      <c r="C261" s="35">
        <v>4300</v>
      </c>
      <c r="D261" s="36" t="s">
        <v>13</v>
      </c>
      <c r="E261" s="38">
        <v>1000</v>
      </c>
      <c r="F261" s="38"/>
      <c r="G261" s="38"/>
      <c r="H261" s="38">
        <v>276.57</v>
      </c>
      <c r="I261" s="82">
        <f t="shared" si="7"/>
        <v>0.27657</v>
      </c>
      <c r="J261" s="96">
        <v>0</v>
      </c>
    </row>
    <row r="262" spans="1:10" ht="24" customHeight="1">
      <c r="A262" s="35"/>
      <c r="B262" s="35"/>
      <c r="C262" s="35">
        <v>4360</v>
      </c>
      <c r="D262" s="50" t="s">
        <v>186</v>
      </c>
      <c r="E262" s="38">
        <v>200</v>
      </c>
      <c r="F262" s="38"/>
      <c r="G262" s="38"/>
      <c r="H262" s="38">
        <v>97.78</v>
      </c>
      <c r="I262" s="82">
        <f t="shared" si="7"/>
        <v>0.4889</v>
      </c>
      <c r="J262" s="96">
        <v>0</v>
      </c>
    </row>
    <row r="263" spans="1:10" ht="33.75" customHeight="1">
      <c r="A263" s="35"/>
      <c r="B263" s="35"/>
      <c r="C263" s="35">
        <v>4440</v>
      </c>
      <c r="D263" s="36" t="s">
        <v>46</v>
      </c>
      <c r="E263" s="38">
        <v>28588</v>
      </c>
      <c r="F263" s="38"/>
      <c r="G263" s="38"/>
      <c r="H263" s="38">
        <v>21441</v>
      </c>
      <c r="I263" s="82">
        <f t="shared" si="7"/>
        <v>0.75</v>
      </c>
      <c r="J263" s="96">
        <v>0</v>
      </c>
    </row>
    <row r="264" spans="1:10" ht="33.75" customHeight="1">
      <c r="A264" s="45"/>
      <c r="B264" s="45">
        <v>80195</v>
      </c>
      <c r="C264" s="45"/>
      <c r="D264" s="30" t="s">
        <v>11</v>
      </c>
      <c r="E264" s="32">
        <f>SUM(E265:E272)</f>
        <v>271386</v>
      </c>
      <c r="F264" s="32">
        <f>SUM(F266:F270)</f>
        <v>0</v>
      </c>
      <c r="G264" s="32">
        <f>SUM(G266:G270)</f>
        <v>0</v>
      </c>
      <c r="H264" s="32">
        <f>SUM(H265:H272)</f>
        <v>9369.54</v>
      </c>
      <c r="I264" s="81">
        <f t="shared" si="7"/>
        <v>0.03452477283279167</v>
      </c>
      <c r="J264" s="97">
        <f>SUM(J266:J270)</f>
        <v>0</v>
      </c>
    </row>
    <row r="265" spans="1:10" ht="33.75" customHeight="1">
      <c r="A265" s="45"/>
      <c r="B265" s="45"/>
      <c r="C265" s="35">
        <v>3020</v>
      </c>
      <c r="D265" s="36" t="s">
        <v>33</v>
      </c>
      <c r="E265" s="38">
        <v>4000</v>
      </c>
      <c r="F265" s="38"/>
      <c r="G265" s="38"/>
      <c r="H265" s="38">
        <v>0</v>
      </c>
      <c r="I265" s="82">
        <f t="shared" si="7"/>
        <v>0</v>
      </c>
      <c r="J265" s="96">
        <v>0</v>
      </c>
    </row>
    <row r="266" spans="1:10" ht="27.75" customHeight="1">
      <c r="A266" s="35"/>
      <c r="B266" s="35"/>
      <c r="C266" s="35">
        <v>3260</v>
      </c>
      <c r="D266" s="36" t="s">
        <v>129</v>
      </c>
      <c r="E266" s="38">
        <v>28500</v>
      </c>
      <c r="F266" s="38"/>
      <c r="G266" s="38"/>
      <c r="H266" s="38">
        <v>0</v>
      </c>
      <c r="I266" s="82">
        <f t="shared" si="7"/>
        <v>0</v>
      </c>
      <c r="J266" s="96">
        <v>0</v>
      </c>
    </row>
    <row r="267" spans="1:10" ht="22.5" customHeight="1">
      <c r="A267" s="35"/>
      <c r="B267" s="35"/>
      <c r="C267" s="35">
        <v>4170</v>
      </c>
      <c r="D267" s="36" t="s">
        <v>17</v>
      </c>
      <c r="E267" s="38">
        <v>5500</v>
      </c>
      <c r="F267" s="38"/>
      <c r="G267" s="38"/>
      <c r="H267" s="38">
        <v>0</v>
      </c>
      <c r="I267" s="82">
        <f t="shared" si="7"/>
        <v>0</v>
      </c>
      <c r="J267" s="96"/>
    </row>
    <row r="268" spans="1:10" ht="23.25" customHeight="1">
      <c r="A268" s="35"/>
      <c r="B268" s="35"/>
      <c r="C268" s="35">
        <v>4210</v>
      </c>
      <c r="D268" s="36" t="s">
        <v>18</v>
      </c>
      <c r="E268" s="38">
        <v>3000</v>
      </c>
      <c r="F268" s="38"/>
      <c r="G268" s="38"/>
      <c r="H268" s="38">
        <v>1100.78</v>
      </c>
      <c r="I268" s="82">
        <f t="shared" si="7"/>
        <v>0.3669266666666667</v>
      </c>
      <c r="J268" s="96">
        <v>0</v>
      </c>
    </row>
    <row r="269" spans="1:10" ht="26.25" customHeight="1">
      <c r="A269" s="35"/>
      <c r="B269" s="35"/>
      <c r="C269" s="35">
        <v>4270</v>
      </c>
      <c r="D269" s="36" t="s">
        <v>19</v>
      </c>
      <c r="E269" s="38">
        <v>26000</v>
      </c>
      <c r="F269" s="38"/>
      <c r="G269" s="38"/>
      <c r="H269" s="38">
        <v>4810</v>
      </c>
      <c r="I269" s="82">
        <f t="shared" si="7"/>
        <v>0.185</v>
      </c>
      <c r="J269" s="96">
        <v>0</v>
      </c>
    </row>
    <row r="270" spans="1:10" ht="24" customHeight="1">
      <c r="A270" s="35"/>
      <c r="B270" s="35"/>
      <c r="C270" s="35">
        <v>4300</v>
      </c>
      <c r="D270" s="36" t="s">
        <v>13</v>
      </c>
      <c r="E270" s="38">
        <v>108336</v>
      </c>
      <c r="F270" s="38"/>
      <c r="G270" s="38"/>
      <c r="H270" s="38">
        <v>3458.76</v>
      </c>
      <c r="I270" s="82">
        <f t="shared" si="7"/>
        <v>0.03192622950819672</v>
      </c>
      <c r="J270" s="96">
        <v>0</v>
      </c>
    </row>
    <row r="271" spans="1:10" ht="33" customHeight="1">
      <c r="A271" s="35"/>
      <c r="B271" s="35"/>
      <c r="C271" s="35">
        <v>6050</v>
      </c>
      <c r="D271" s="36" t="s">
        <v>20</v>
      </c>
      <c r="E271" s="38">
        <v>85000</v>
      </c>
      <c r="F271" s="38"/>
      <c r="G271" s="38"/>
      <c r="H271" s="38">
        <v>0</v>
      </c>
      <c r="I271" s="82">
        <f t="shared" si="7"/>
        <v>0</v>
      </c>
      <c r="J271" s="96">
        <v>0</v>
      </c>
    </row>
    <row r="272" spans="1:10" ht="33" customHeight="1">
      <c r="A272" s="35"/>
      <c r="B272" s="35"/>
      <c r="C272" s="35">
        <v>6069</v>
      </c>
      <c r="D272" s="36" t="s">
        <v>20</v>
      </c>
      <c r="E272" s="38">
        <v>11050</v>
      </c>
      <c r="F272" s="38"/>
      <c r="G272" s="38"/>
      <c r="H272" s="38">
        <v>0</v>
      </c>
      <c r="I272" s="82">
        <f>H272/E272</f>
        <v>0</v>
      </c>
      <c r="J272" s="96">
        <v>0</v>
      </c>
    </row>
    <row r="273" spans="1:10" ht="30.75" customHeight="1">
      <c r="A273" s="42">
        <v>851</v>
      </c>
      <c r="B273" s="42"/>
      <c r="C273" s="42"/>
      <c r="D273" s="25" t="s">
        <v>88</v>
      </c>
      <c r="E273" s="51">
        <f>SUM(E274+E279+E285+E296)</f>
        <v>363167</v>
      </c>
      <c r="F273" s="51"/>
      <c r="G273" s="51"/>
      <c r="H273" s="51">
        <f>SUM(H274+H279+H285+H296)</f>
        <v>133219.46</v>
      </c>
      <c r="I273" s="44">
        <f t="shared" si="7"/>
        <v>0.36682699694630844</v>
      </c>
      <c r="J273" s="98">
        <f>SUM(J296+J285+J279)</f>
        <v>0</v>
      </c>
    </row>
    <row r="274" spans="1:10" ht="30.75" customHeight="1">
      <c r="A274" s="45"/>
      <c r="B274" s="45">
        <v>85149</v>
      </c>
      <c r="C274" s="45"/>
      <c r="D274" s="30" t="s">
        <v>159</v>
      </c>
      <c r="E274" s="32">
        <f>SUM(E275:E278)</f>
        <v>6230</v>
      </c>
      <c r="F274" s="32"/>
      <c r="G274" s="32"/>
      <c r="H274" s="32">
        <f>SUM(H275:H278)</f>
        <v>706.25</v>
      </c>
      <c r="I274" s="81">
        <f>H274/E274</f>
        <v>0.11336276083467095</v>
      </c>
      <c r="J274" s="32">
        <f>SUM(J275:J278)</f>
        <v>0</v>
      </c>
    </row>
    <row r="275" spans="1:10" ht="49.5" customHeight="1">
      <c r="A275" s="35"/>
      <c r="B275" s="35"/>
      <c r="C275" s="35">
        <v>2710</v>
      </c>
      <c r="D275" s="36" t="s">
        <v>167</v>
      </c>
      <c r="E275" s="38">
        <v>730</v>
      </c>
      <c r="F275" s="38"/>
      <c r="G275" s="38"/>
      <c r="H275" s="38">
        <v>706.25</v>
      </c>
      <c r="I275" s="82">
        <f>H275/E275</f>
        <v>0.9674657534246576</v>
      </c>
      <c r="J275" s="96">
        <v>0</v>
      </c>
    </row>
    <row r="276" spans="1:10" ht="22.5" customHeight="1">
      <c r="A276" s="35"/>
      <c r="B276" s="35"/>
      <c r="C276" s="35">
        <v>4170</v>
      </c>
      <c r="D276" s="36" t="s">
        <v>17</v>
      </c>
      <c r="E276" s="38">
        <v>2000</v>
      </c>
      <c r="F276" s="38"/>
      <c r="G276" s="38"/>
      <c r="H276" s="38">
        <v>0</v>
      </c>
      <c r="I276" s="82">
        <f>H276/E276</f>
        <v>0</v>
      </c>
      <c r="J276" s="96"/>
    </row>
    <row r="277" spans="1:10" ht="23.25" customHeight="1">
      <c r="A277" s="35"/>
      <c r="B277" s="35"/>
      <c r="C277" s="35">
        <v>4210</v>
      </c>
      <c r="D277" s="36" t="s">
        <v>18</v>
      </c>
      <c r="E277" s="38">
        <v>500</v>
      </c>
      <c r="F277" s="38"/>
      <c r="G277" s="38"/>
      <c r="H277" s="38">
        <v>0</v>
      </c>
      <c r="I277" s="82">
        <f>H277/E277</f>
        <v>0</v>
      </c>
      <c r="J277" s="96">
        <v>0</v>
      </c>
    </row>
    <row r="278" spans="1:10" ht="24" customHeight="1">
      <c r="A278" s="35"/>
      <c r="B278" s="35"/>
      <c r="C278" s="35">
        <v>4300</v>
      </c>
      <c r="D278" s="36" t="s">
        <v>13</v>
      </c>
      <c r="E278" s="38">
        <v>3000</v>
      </c>
      <c r="F278" s="38"/>
      <c r="G278" s="38"/>
      <c r="H278" s="38">
        <v>0</v>
      </c>
      <c r="I278" s="82">
        <f>H278/E278</f>
        <v>0</v>
      </c>
      <c r="J278" s="96">
        <v>0</v>
      </c>
    </row>
    <row r="279" spans="1:10" ht="30.75" customHeight="1">
      <c r="A279" s="45"/>
      <c r="B279" s="45">
        <v>85153</v>
      </c>
      <c r="C279" s="45"/>
      <c r="D279" s="30" t="s">
        <v>133</v>
      </c>
      <c r="E279" s="32">
        <f>SUM(E280:E284)</f>
        <v>34680</v>
      </c>
      <c r="F279" s="32"/>
      <c r="G279" s="32"/>
      <c r="H279" s="32">
        <f>SUM(H280:H284)</f>
        <v>10698.48</v>
      </c>
      <c r="I279" s="81">
        <f t="shared" si="7"/>
        <v>0.30849134948096885</v>
      </c>
      <c r="J279" s="97">
        <f>SUM(J280:J284)</f>
        <v>0</v>
      </c>
    </row>
    <row r="280" spans="1:10" ht="24.75" customHeight="1">
      <c r="A280" s="35"/>
      <c r="B280" s="35"/>
      <c r="C280" s="35">
        <v>4110</v>
      </c>
      <c r="D280" s="36" t="s">
        <v>36</v>
      </c>
      <c r="E280" s="38">
        <v>1000</v>
      </c>
      <c r="F280" s="38"/>
      <c r="G280" s="38"/>
      <c r="H280" s="38">
        <v>500.22</v>
      </c>
      <c r="I280" s="82">
        <f t="shared" si="7"/>
        <v>0.50022</v>
      </c>
      <c r="J280" s="96">
        <v>0</v>
      </c>
    </row>
    <row r="281" spans="1:10" ht="26.25" customHeight="1">
      <c r="A281" s="35"/>
      <c r="B281" s="35"/>
      <c r="C281" s="35">
        <v>4170</v>
      </c>
      <c r="D281" s="50" t="s">
        <v>17</v>
      </c>
      <c r="E281" s="38">
        <v>21660</v>
      </c>
      <c r="F281" s="38"/>
      <c r="G281" s="38"/>
      <c r="H281" s="38">
        <v>9453.6</v>
      </c>
      <c r="I281" s="82">
        <f t="shared" si="7"/>
        <v>0.4364542936288089</v>
      </c>
      <c r="J281" s="96">
        <v>0</v>
      </c>
    </row>
    <row r="282" spans="1:10" ht="29.25" customHeight="1">
      <c r="A282" s="35"/>
      <c r="B282" s="35"/>
      <c r="C282" s="35">
        <v>4210</v>
      </c>
      <c r="D282" s="36" t="s">
        <v>18</v>
      </c>
      <c r="E282" s="38">
        <v>2170</v>
      </c>
      <c r="F282" s="38"/>
      <c r="G282" s="38"/>
      <c r="H282" s="38">
        <v>0</v>
      </c>
      <c r="I282" s="82">
        <f t="shared" si="7"/>
        <v>0</v>
      </c>
      <c r="J282" s="40">
        <v>0</v>
      </c>
    </row>
    <row r="283" spans="1:10" ht="29.25" customHeight="1">
      <c r="A283" s="35"/>
      <c r="B283" s="35"/>
      <c r="C283" s="35">
        <v>4220</v>
      </c>
      <c r="D283" s="36" t="s">
        <v>90</v>
      </c>
      <c r="E283" s="38">
        <v>850</v>
      </c>
      <c r="F283" s="38"/>
      <c r="G283" s="38"/>
      <c r="H283" s="38">
        <v>244.66</v>
      </c>
      <c r="I283" s="82">
        <f t="shared" si="7"/>
        <v>0.2878352941176471</v>
      </c>
      <c r="J283" s="40">
        <v>0</v>
      </c>
    </row>
    <row r="284" spans="1:10" ht="25.5" customHeight="1">
      <c r="A284" s="35"/>
      <c r="B284" s="35"/>
      <c r="C284" s="35">
        <v>4300</v>
      </c>
      <c r="D284" s="36" t="s">
        <v>13</v>
      </c>
      <c r="E284" s="38">
        <v>9000</v>
      </c>
      <c r="F284" s="38"/>
      <c r="G284" s="38"/>
      <c r="H284" s="38">
        <v>500</v>
      </c>
      <c r="I284" s="82">
        <f t="shared" si="7"/>
        <v>0.05555555555555555</v>
      </c>
      <c r="J284" s="40">
        <v>0</v>
      </c>
    </row>
    <row r="285" spans="1:10" ht="29.25" customHeight="1">
      <c r="A285" s="45"/>
      <c r="B285" s="45">
        <v>85154</v>
      </c>
      <c r="C285" s="45"/>
      <c r="D285" s="30" t="s">
        <v>89</v>
      </c>
      <c r="E285" s="32">
        <f>SUM(E286:E295)</f>
        <v>321757</v>
      </c>
      <c r="F285" s="32">
        <f>SUM(F286:F295)</f>
        <v>146</v>
      </c>
      <c r="G285" s="32">
        <f>SUM(G286:G295)</f>
        <v>0</v>
      </c>
      <c r="H285" s="32">
        <f>SUM(H286:H295)</f>
        <v>121362.61</v>
      </c>
      <c r="I285" s="81">
        <f t="shared" si="7"/>
        <v>0.3771871629832451</v>
      </c>
      <c r="J285" s="97">
        <f>SUM(J286:J292)</f>
        <v>0</v>
      </c>
    </row>
    <row r="286" spans="1:10" ht="25.5" customHeight="1">
      <c r="A286" s="35"/>
      <c r="B286" s="35"/>
      <c r="C286" s="35">
        <v>4110</v>
      </c>
      <c r="D286" s="36" t="s">
        <v>36</v>
      </c>
      <c r="E286" s="38">
        <v>2700</v>
      </c>
      <c r="F286" s="38"/>
      <c r="G286" s="38"/>
      <c r="H286" s="38">
        <v>880.16</v>
      </c>
      <c r="I286" s="82">
        <f t="shared" si="7"/>
        <v>0.32598518518518516</v>
      </c>
      <c r="J286" s="96">
        <v>0</v>
      </c>
    </row>
    <row r="287" spans="1:10" ht="30.75" customHeight="1">
      <c r="A287" s="35"/>
      <c r="B287" s="35"/>
      <c r="C287" s="35">
        <v>4170</v>
      </c>
      <c r="D287" s="50" t="s">
        <v>17</v>
      </c>
      <c r="E287" s="38">
        <v>173240</v>
      </c>
      <c r="F287" s="38"/>
      <c r="G287" s="38"/>
      <c r="H287" s="38">
        <v>83454.01</v>
      </c>
      <c r="I287" s="82">
        <f t="shared" si="7"/>
        <v>0.48172483260217036</v>
      </c>
      <c r="J287" s="96">
        <v>0</v>
      </c>
    </row>
    <row r="288" spans="1:10" ht="29.25" customHeight="1">
      <c r="A288" s="35"/>
      <c r="B288" s="35"/>
      <c r="C288" s="35">
        <v>4210</v>
      </c>
      <c r="D288" s="36" t="s">
        <v>18</v>
      </c>
      <c r="E288" s="38">
        <v>42550</v>
      </c>
      <c r="F288" s="38"/>
      <c r="G288" s="38"/>
      <c r="H288" s="38">
        <v>15290.47</v>
      </c>
      <c r="I288" s="82">
        <f t="shared" si="7"/>
        <v>0.35935299647473556</v>
      </c>
      <c r="J288" s="40">
        <v>0</v>
      </c>
    </row>
    <row r="289" spans="1:10" ht="30.75" customHeight="1">
      <c r="A289" s="35"/>
      <c r="B289" s="35"/>
      <c r="C289" s="35">
        <v>4220</v>
      </c>
      <c r="D289" s="36" t="s">
        <v>90</v>
      </c>
      <c r="E289" s="38">
        <v>11700</v>
      </c>
      <c r="F289" s="38"/>
      <c r="G289" s="38"/>
      <c r="H289" s="38">
        <v>5163.47</v>
      </c>
      <c r="I289" s="82">
        <f t="shared" si="7"/>
        <v>0.4413222222222222</v>
      </c>
      <c r="J289" s="40">
        <v>0</v>
      </c>
    </row>
    <row r="290" spans="1:10" ht="30.75" customHeight="1">
      <c r="A290" s="35"/>
      <c r="B290" s="35"/>
      <c r="C290" s="35">
        <v>4260</v>
      </c>
      <c r="D290" s="36" t="s">
        <v>38</v>
      </c>
      <c r="E290" s="38">
        <v>3000</v>
      </c>
      <c r="F290" s="38"/>
      <c r="G290" s="38"/>
      <c r="H290" s="38">
        <v>0</v>
      </c>
      <c r="I290" s="82">
        <f t="shared" si="7"/>
        <v>0</v>
      </c>
      <c r="J290" s="40">
        <v>0</v>
      </c>
    </row>
    <row r="291" spans="1:10" ht="27" customHeight="1">
      <c r="A291" s="35"/>
      <c r="B291" s="35"/>
      <c r="C291" s="35">
        <v>4300</v>
      </c>
      <c r="D291" s="36" t="s">
        <v>13</v>
      </c>
      <c r="E291" s="38">
        <v>82667</v>
      </c>
      <c r="F291" s="38"/>
      <c r="G291" s="38"/>
      <c r="H291" s="38">
        <v>16219.12</v>
      </c>
      <c r="I291" s="82">
        <f t="shared" si="7"/>
        <v>0.19619824113612447</v>
      </c>
      <c r="J291" s="40">
        <v>0</v>
      </c>
    </row>
    <row r="292" spans="1:10" ht="33.75" customHeight="1">
      <c r="A292" s="35"/>
      <c r="B292" s="35"/>
      <c r="C292" s="49" t="s">
        <v>41</v>
      </c>
      <c r="D292" s="50" t="s">
        <v>186</v>
      </c>
      <c r="E292" s="38">
        <v>1200</v>
      </c>
      <c r="F292" s="38">
        <v>146</v>
      </c>
      <c r="G292" s="38"/>
      <c r="H292" s="38">
        <v>105.38</v>
      </c>
      <c r="I292" s="82">
        <f t="shared" si="7"/>
        <v>0.08781666666666667</v>
      </c>
      <c r="J292" s="40">
        <v>0</v>
      </c>
    </row>
    <row r="293" spans="1:10" ht="27" customHeight="1">
      <c r="A293" s="35"/>
      <c r="B293" s="35"/>
      <c r="C293" s="35">
        <v>4410</v>
      </c>
      <c r="D293" s="36" t="s">
        <v>44</v>
      </c>
      <c r="E293" s="38">
        <v>1200</v>
      </c>
      <c r="F293" s="38"/>
      <c r="G293" s="38"/>
      <c r="H293" s="38">
        <v>0</v>
      </c>
      <c r="I293" s="82">
        <f>H293/E293</f>
        <v>0</v>
      </c>
      <c r="J293" s="40">
        <v>0</v>
      </c>
    </row>
    <row r="294" spans="1:10" ht="27" customHeight="1">
      <c r="A294" s="35"/>
      <c r="B294" s="35"/>
      <c r="C294" s="35">
        <v>4430</v>
      </c>
      <c r="D294" s="36" t="s">
        <v>24</v>
      </c>
      <c r="E294" s="38">
        <v>2000</v>
      </c>
      <c r="F294" s="38"/>
      <c r="G294" s="38"/>
      <c r="H294" s="38">
        <v>0</v>
      </c>
      <c r="I294" s="82">
        <f>H294/E294</f>
        <v>0</v>
      </c>
      <c r="J294" s="40">
        <v>0</v>
      </c>
    </row>
    <row r="295" spans="1:10" ht="38.25" customHeight="1">
      <c r="A295" s="35"/>
      <c r="B295" s="35"/>
      <c r="C295" s="35">
        <v>4700</v>
      </c>
      <c r="D295" s="36" t="s">
        <v>48</v>
      </c>
      <c r="E295" s="38">
        <v>1500</v>
      </c>
      <c r="F295" s="38"/>
      <c r="G295" s="38"/>
      <c r="H295" s="38">
        <v>250</v>
      </c>
      <c r="I295" s="82">
        <f>H295/E295</f>
        <v>0.16666666666666666</v>
      </c>
      <c r="J295" s="40">
        <v>0</v>
      </c>
    </row>
    <row r="296" spans="1:10" ht="30" customHeight="1">
      <c r="A296" s="45"/>
      <c r="B296" s="45">
        <v>85195</v>
      </c>
      <c r="C296" s="29"/>
      <c r="D296" s="30" t="s">
        <v>11</v>
      </c>
      <c r="E296" s="32">
        <f>SUM(E297:E299)</f>
        <v>500</v>
      </c>
      <c r="F296" s="32"/>
      <c r="G296" s="32"/>
      <c r="H296" s="32">
        <f>SUM(H297:H299)</f>
        <v>452.12</v>
      </c>
      <c r="I296" s="81">
        <f t="shared" si="7"/>
        <v>0.90424</v>
      </c>
      <c r="J296" s="34">
        <f>SUM(J297:J299)</f>
        <v>0</v>
      </c>
    </row>
    <row r="297" spans="1:10" ht="26.25" customHeight="1">
      <c r="A297" s="35"/>
      <c r="B297" s="35"/>
      <c r="C297" s="49" t="s">
        <v>71</v>
      </c>
      <c r="D297" s="36" t="s">
        <v>34</v>
      </c>
      <c r="E297" s="38">
        <v>361</v>
      </c>
      <c r="F297" s="38"/>
      <c r="G297" s="38"/>
      <c r="H297" s="38">
        <v>332.12</v>
      </c>
      <c r="I297" s="82">
        <f t="shared" si="7"/>
        <v>0.92</v>
      </c>
      <c r="J297" s="40">
        <v>0</v>
      </c>
    </row>
    <row r="298" spans="1:10" ht="26.25" customHeight="1">
      <c r="A298" s="35"/>
      <c r="B298" s="35"/>
      <c r="C298" s="49" t="s">
        <v>75</v>
      </c>
      <c r="D298" s="36" t="s">
        <v>18</v>
      </c>
      <c r="E298" s="38">
        <v>20</v>
      </c>
      <c r="F298" s="38"/>
      <c r="G298" s="38"/>
      <c r="H298" s="38">
        <v>10.2</v>
      </c>
      <c r="I298" s="82">
        <f t="shared" si="7"/>
        <v>0.51</v>
      </c>
      <c r="J298" s="40">
        <v>0</v>
      </c>
    </row>
    <row r="299" spans="1:10" ht="29.25" customHeight="1">
      <c r="A299" s="35"/>
      <c r="B299" s="35"/>
      <c r="C299" s="49" t="s">
        <v>40</v>
      </c>
      <c r="D299" s="36" t="s">
        <v>13</v>
      </c>
      <c r="E299" s="38">
        <v>119</v>
      </c>
      <c r="F299" s="38"/>
      <c r="G299" s="38"/>
      <c r="H299" s="38">
        <v>109.8</v>
      </c>
      <c r="I299" s="82">
        <f t="shared" si="7"/>
        <v>0.922689075630252</v>
      </c>
      <c r="J299" s="40">
        <v>0</v>
      </c>
    </row>
    <row r="300" spans="1:10" ht="30.75" customHeight="1">
      <c r="A300" s="42">
        <v>852</v>
      </c>
      <c r="B300" s="42"/>
      <c r="C300" s="23"/>
      <c r="D300" s="25" t="s">
        <v>91</v>
      </c>
      <c r="E300" s="51">
        <f>SUM(E301+E303+E305+E309+E331+E333+E336+E339+E342+E361+E372)</f>
        <v>11517607.6</v>
      </c>
      <c r="F300" s="51" t="e">
        <f>SUM(F309+F331+F333+F336+F342+F361+F372+#REF!)</f>
        <v>#REF!</v>
      </c>
      <c r="G300" s="51" t="e">
        <f>SUM(G309+G331+G333+G336+G342+G361+G372+#REF!)</f>
        <v>#REF!</v>
      </c>
      <c r="H300" s="51">
        <f>SUM(H301+H303+H305+H309+H331+H333+H336+H339+H342+H361+H372)</f>
        <v>6841034.010000002</v>
      </c>
      <c r="I300" s="44">
        <f t="shared" si="7"/>
        <v>0.5939631082760626</v>
      </c>
      <c r="J300" s="51">
        <f>SUM(J301+J303+J305+J309+J331+J333+J336+J339+J342+J361+J372)</f>
        <v>0</v>
      </c>
    </row>
    <row r="301" spans="1:10" ht="32.25" customHeight="1">
      <c r="A301" s="45"/>
      <c r="B301" s="45">
        <v>85202</v>
      </c>
      <c r="C301" s="29"/>
      <c r="D301" s="30" t="s">
        <v>92</v>
      </c>
      <c r="E301" s="32">
        <f>SUM(E302)</f>
        <v>213800</v>
      </c>
      <c r="F301" s="32"/>
      <c r="G301" s="32"/>
      <c r="H301" s="32">
        <f>SUM(H302)</f>
        <v>122403.74</v>
      </c>
      <c r="I301" s="81">
        <f t="shared" si="7"/>
        <v>0.5725151543498597</v>
      </c>
      <c r="J301" s="32">
        <f>SUM(J302)</f>
        <v>0</v>
      </c>
    </row>
    <row r="302" spans="1:10" ht="30">
      <c r="A302" s="45"/>
      <c r="B302" s="45"/>
      <c r="C302" s="49" t="s">
        <v>93</v>
      </c>
      <c r="D302" s="36" t="s">
        <v>94</v>
      </c>
      <c r="E302" s="38">
        <v>213800</v>
      </c>
      <c r="F302" s="38"/>
      <c r="G302" s="38"/>
      <c r="H302" s="38">
        <v>122403.74</v>
      </c>
      <c r="I302" s="82">
        <f t="shared" si="7"/>
        <v>0.5725151543498597</v>
      </c>
      <c r="J302" s="38">
        <v>0</v>
      </c>
    </row>
    <row r="303" spans="1:10" ht="33.75" customHeight="1">
      <c r="A303" s="45"/>
      <c r="B303" s="45">
        <v>85204</v>
      </c>
      <c r="C303" s="49"/>
      <c r="D303" s="30" t="s">
        <v>162</v>
      </c>
      <c r="E303" s="32">
        <f>SUM(E304)</f>
        <v>213900</v>
      </c>
      <c r="F303" s="32"/>
      <c r="G303" s="32"/>
      <c r="H303" s="32">
        <f>SUM(H304)</f>
        <v>115057.08</v>
      </c>
      <c r="I303" s="81">
        <f t="shared" si="7"/>
        <v>0.5379012622720898</v>
      </c>
      <c r="J303" s="32">
        <v>0</v>
      </c>
    </row>
    <row r="304" spans="1:10" ht="50.25" customHeight="1">
      <c r="A304" s="45"/>
      <c r="B304" s="45"/>
      <c r="C304" s="49" t="s">
        <v>93</v>
      </c>
      <c r="D304" s="36" t="s">
        <v>94</v>
      </c>
      <c r="E304" s="38">
        <v>213900</v>
      </c>
      <c r="F304" s="38"/>
      <c r="G304" s="38"/>
      <c r="H304" s="38">
        <v>115057.08</v>
      </c>
      <c r="I304" s="82">
        <f t="shared" si="7"/>
        <v>0.5379012622720898</v>
      </c>
      <c r="J304" s="38">
        <v>0</v>
      </c>
    </row>
    <row r="305" spans="1:10" ht="30" customHeight="1">
      <c r="A305" s="45"/>
      <c r="B305" s="45">
        <v>85206</v>
      </c>
      <c r="C305" s="29"/>
      <c r="D305" s="30" t="s">
        <v>168</v>
      </c>
      <c r="E305" s="32">
        <f>SUM(E306:E308)</f>
        <v>24409</v>
      </c>
      <c r="F305" s="32"/>
      <c r="G305" s="32"/>
      <c r="H305" s="32">
        <f>SUM(H306:H308)</f>
        <v>22678.54</v>
      </c>
      <c r="I305" s="81">
        <f>H305/E305</f>
        <v>0.929105657749191</v>
      </c>
      <c r="J305" s="34">
        <f>SUM(J306:J308)</f>
        <v>0</v>
      </c>
    </row>
    <row r="306" spans="1:10" ht="26.25" customHeight="1">
      <c r="A306" s="35"/>
      <c r="B306" s="35"/>
      <c r="C306" s="49" t="s">
        <v>71</v>
      </c>
      <c r="D306" s="36" t="s">
        <v>34</v>
      </c>
      <c r="E306" s="38">
        <v>20354</v>
      </c>
      <c r="F306" s="38"/>
      <c r="G306" s="38"/>
      <c r="H306" s="38">
        <v>19335.76</v>
      </c>
      <c r="I306" s="82">
        <f>H306/E306</f>
        <v>0.9499734695882872</v>
      </c>
      <c r="J306" s="40">
        <v>0</v>
      </c>
    </row>
    <row r="307" spans="1:10" ht="26.25" customHeight="1">
      <c r="A307" s="35"/>
      <c r="B307" s="35"/>
      <c r="C307" s="49" t="s">
        <v>169</v>
      </c>
      <c r="D307" s="36" t="s">
        <v>36</v>
      </c>
      <c r="E307" s="38">
        <v>3555</v>
      </c>
      <c r="F307" s="38"/>
      <c r="G307" s="38"/>
      <c r="H307" s="38">
        <v>2930.42</v>
      </c>
      <c r="I307" s="82">
        <f>H307/E307</f>
        <v>0.8243094233473981</v>
      </c>
      <c r="J307" s="40">
        <v>0</v>
      </c>
    </row>
    <row r="308" spans="1:10" ht="29.25" customHeight="1">
      <c r="A308" s="35"/>
      <c r="B308" s="35"/>
      <c r="C308" s="49" t="s">
        <v>170</v>
      </c>
      <c r="D308" s="50" t="s">
        <v>37</v>
      </c>
      <c r="E308" s="38">
        <v>500</v>
      </c>
      <c r="F308" s="38"/>
      <c r="G308" s="38"/>
      <c r="H308" s="38">
        <v>412.36</v>
      </c>
      <c r="I308" s="82">
        <f>H308/E308</f>
        <v>0.82472</v>
      </c>
      <c r="J308" s="40">
        <v>0</v>
      </c>
    </row>
    <row r="309" spans="1:10" ht="51" customHeight="1">
      <c r="A309" s="45"/>
      <c r="B309" s="45">
        <v>85212</v>
      </c>
      <c r="C309" s="29"/>
      <c r="D309" s="30" t="s">
        <v>95</v>
      </c>
      <c r="E309" s="32">
        <f>SUM(E310:E330)</f>
        <v>5896100</v>
      </c>
      <c r="F309" s="32">
        <f>SUM(F310:F330)</f>
        <v>0</v>
      </c>
      <c r="G309" s="32">
        <f>SUM(G310:G330)</f>
        <v>0</v>
      </c>
      <c r="H309" s="32">
        <f>SUM(H310:H330)</f>
        <v>3056230.8200000003</v>
      </c>
      <c r="I309" s="81">
        <f t="shared" si="7"/>
        <v>0.5183478604501282</v>
      </c>
      <c r="J309" s="34">
        <f>SUM(J310:J330)</f>
        <v>0</v>
      </c>
    </row>
    <row r="310" spans="1:10" ht="30">
      <c r="A310" s="45"/>
      <c r="B310" s="45"/>
      <c r="C310" s="35">
        <v>2910</v>
      </c>
      <c r="D310" s="36" t="s">
        <v>118</v>
      </c>
      <c r="E310" s="38">
        <v>27100</v>
      </c>
      <c r="F310" s="38"/>
      <c r="G310" s="38"/>
      <c r="H310" s="38">
        <v>13116.62</v>
      </c>
      <c r="I310" s="82">
        <f aca="true" t="shared" si="8" ref="I310:I363">H310/E310</f>
        <v>0.4840081180811808</v>
      </c>
      <c r="J310" s="40">
        <v>0</v>
      </c>
    </row>
    <row r="311" spans="1:10" ht="28.5" customHeight="1">
      <c r="A311" s="45"/>
      <c r="B311" s="45"/>
      <c r="C311" s="35">
        <v>3020</v>
      </c>
      <c r="D311" s="36" t="s">
        <v>33</v>
      </c>
      <c r="E311" s="38">
        <v>600</v>
      </c>
      <c r="F311" s="38"/>
      <c r="G311" s="38"/>
      <c r="H311" s="38">
        <v>6.27</v>
      </c>
      <c r="I311" s="82">
        <f t="shared" si="8"/>
        <v>0.01045</v>
      </c>
      <c r="J311" s="40">
        <v>0</v>
      </c>
    </row>
    <row r="312" spans="1:10" ht="28.5" customHeight="1">
      <c r="A312" s="35"/>
      <c r="B312" s="35"/>
      <c r="C312" s="35">
        <v>3110</v>
      </c>
      <c r="D312" s="36" t="s">
        <v>96</v>
      </c>
      <c r="E312" s="38">
        <v>5541867</v>
      </c>
      <c r="F312" s="38"/>
      <c r="G312" s="38"/>
      <c r="H312" s="38">
        <v>2824729.24</v>
      </c>
      <c r="I312" s="82">
        <f t="shared" si="8"/>
        <v>0.5097071510377279</v>
      </c>
      <c r="J312" s="40">
        <v>0</v>
      </c>
    </row>
    <row r="313" spans="1:10" ht="25.5" customHeight="1">
      <c r="A313" s="35"/>
      <c r="B313" s="35"/>
      <c r="C313" s="35">
        <v>4010</v>
      </c>
      <c r="D313" s="36" t="s">
        <v>34</v>
      </c>
      <c r="E313" s="38">
        <v>109297</v>
      </c>
      <c r="F313" s="38"/>
      <c r="G313" s="38"/>
      <c r="H313" s="38">
        <v>52950.58</v>
      </c>
      <c r="I313" s="82">
        <f t="shared" si="8"/>
        <v>0.48446508138375255</v>
      </c>
      <c r="J313" s="40"/>
    </row>
    <row r="314" spans="1:10" ht="29.25" customHeight="1">
      <c r="A314" s="35"/>
      <c r="B314" s="35"/>
      <c r="C314" s="35">
        <v>4040</v>
      </c>
      <c r="D314" s="50" t="s">
        <v>35</v>
      </c>
      <c r="E314" s="38">
        <v>8994</v>
      </c>
      <c r="F314" s="38"/>
      <c r="G314" s="38"/>
      <c r="H314" s="38">
        <v>8993.11</v>
      </c>
      <c r="I314" s="82">
        <f t="shared" si="8"/>
        <v>0.9999010451412053</v>
      </c>
      <c r="J314" s="40">
        <v>0</v>
      </c>
    </row>
    <row r="315" spans="1:10" ht="30" customHeight="1">
      <c r="A315" s="35"/>
      <c r="B315" s="35"/>
      <c r="C315" s="35">
        <v>4110</v>
      </c>
      <c r="D315" s="36" t="s">
        <v>36</v>
      </c>
      <c r="E315" s="38">
        <v>156750</v>
      </c>
      <c r="F315" s="38"/>
      <c r="G315" s="38"/>
      <c r="H315" s="38">
        <v>138429.29</v>
      </c>
      <c r="I315" s="82">
        <f t="shared" si="8"/>
        <v>0.8831214673046253</v>
      </c>
      <c r="J315" s="40">
        <v>0</v>
      </c>
    </row>
    <row r="316" spans="1:10" ht="29.25" customHeight="1">
      <c r="A316" s="35"/>
      <c r="B316" s="35"/>
      <c r="C316" s="35">
        <v>4120</v>
      </c>
      <c r="D316" s="50" t="s">
        <v>37</v>
      </c>
      <c r="E316" s="38">
        <v>2899</v>
      </c>
      <c r="F316" s="38"/>
      <c r="G316" s="38"/>
      <c r="H316" s="38">
        <v>1508.41</v>
      </c>
      <c r="I316" s="82">
        <f t="shared" si="8"/>
        <v>0.5203208002759573</v>
      </c>
      <c r="J316" s="40">
        <v>0</v>
      </c>
    </row>
    <row r="317" spans="1:10" ht="37.5" customHeight="1">
      <c r="A317" s="35"/>
      <c r="B317" s="35"/>
      <c r="C317" s="35">
        <v>4140</v>
      </c>
      <c r="D317" s="50" t="s">
        <v>54</v>
      </c>
      <c r="E317" s="38">
        <v>3600</v>
      </c>
      <c r="F317" s="38"/>
      <c r="G317" s="38"/>
      <c r="H317" s="38">
        <v>1695.51</v>
      </c>
      <c r="I317" s="82">
        <f t="shared" si="8"/>
        <v>0.470975</v>
      </c>
      <c r="J317" s="40">
        <v>0</v>
      </c>
    </row>
    <row r="318" spans="1:10" ht="27" customHeight="1">
      <c r="A318" s="35"/>
      <c r="B318" s="35"/>
      <c r="C318" s="35">
        <v>4210</v>
      </c>
      <c r="D318" s="36" t="s">
        <v>18</v>
      </c>
      <c r="E318" s="38">
        <v>9011</v>
      </c>
      <c r="F318" s="38"/>
      <c r="G318" s="38"/>
      <c r="H318" s="38">
        <v>111.45</v>
      </c>
      <c r="I318" s="82">
        <f t="shared" si="8"/>
        <v>0.012368216624126068</v>
      </c>
      <c r="J318" s="40">
        <v>0</v>
      </c>
    </row>
    <row r="319" spans="1:10" ht="30" customHeight="1">
      <c r="A319" s="99"/>
      <c r="B319" s="99"/>
      <c r="C319" s="35">
        <v>4260</v>
      </c>
      <c r="D319" s="36" t="s">
        <v>38</v>
      </c>
      <c r="E319" s="38">
        <v>2000</v>
      </c>
      <c r="F319" s="38"/>
      <c r="G319" s="38"/>
      <c r="H319" s="38">
        <v>0</v>
      </c>
      <c r="I319" s="82">
        <f t="shared" si="8"/>
        <v>0</v>
      </c>
      <c r="J319" s="96">
        <v>0</v>
      </c>
    </row>
    <row r="320" spans="1:10" ht="29.25" customHeight="1">
      <c r="A320" s="35"/>
      <c r="B320" s="35"/>
      <c r="C320" s="35">
        <v>4270</v>
      </c>
      <c r="D320" s="36" t="s">
        <v>19</v>
      </c>
      <c r="E320" s="38">
        <v>500</v>
      </c>
      <c r="F320" s="38"/>
      <c r="G320" s="38"/>
      <c r="H320" s="38">
        <v>0</v>
      </c>
      <c r="I320" s="82">
        <f t="shared" si="8"/>
        <v>0</v>
      </c>
      <c r="J320" s="40">
        <v>0</v>
      </c>
    </row>
    <row r="321" spans="1:10" ht="30" customHeight="1">
      <c r="A321" s="35"/>
      <c r="B321" s="35"/>
      <c r="C321" s="35">
        <v>4280</v>
      </c>
      <c r="D321" s="36" t="s">
        <v>60</v>
      </c>
      <c r="E321" s="38">
        <v>300</v>
      </c>
      <c r="F321" s="38"/>
      <c r="G321" s="38"/>
      <c r="H321" s="38">
        <v>95</v>
      </c>
      <c r="I321" s="82">
        <f t="shared" si="8"/>
        <v>0.31666666666666665</v>
      </c>
      <c r="J321" s="40">
        <v>0</v>
      </c>
    </row>
    <row r="322" spans="1:10" ht="29.25" customHeight="1">
      <c r="A322" s="52"/>
      <c r="B322" s="35"/>
      <c r="C322" s="49" t="s">
        <v>30</v>
      </c>
      <c r="D322" s="36" t="s">
        <v>13</v>
      </c>
      <c r="E322" s="38">
        <v>15500</v>
      </c>
      <c r="F322" s="38"/>
      <c r="G322" s="38"/>
      <c r="H322" s="38">
        <v>6260.95</v>
      </c>
      <c r="I322" s="82">
        <f t="shared" si="8"/>
        <v>0.4039322580645161</v>
      </c>
      <c r="J322" s="40">
        <v>0</v>
      </c>
    </row>
    <row r="323" spans="1:10" ht="28.5" customHeight="1">
      <c r="A323" s="35"/>
      <c r="B323" s="35"/>
      <c r="C323" s="35">
        <v>4360</v>
      </c>
      <c r="D323" s="50" t="s">
        <v>186</v>
      </c>
      <c r="E323" s="38">
        <v>3000</v>
      </c>
      <c r="F323" s="38"/>
      <c r="G323" s="38"/>
      <c r="H323" s="38">
        <v>493.75</v>
      </c>
      <c r="I323" s="82">
        <f t="shared" si="8"/>
        <v>0.16458333333333333</v>
      </c>
      <c r="J323" s="40">
        <v>0</v>
      </c>
    </row>
    <row r="324" spans="1:10" ht="33.75" customHeight="1">
      <c r="A324" s="52"/>
      <c r="B324" s="35"/>
      <c r="C324" s="49" t="s">
        <v>43</v>
      </c>
      <c r="D324" s="36" t="s">
        <v>44</v>
      </c>
      <c r="E324" s="38">
        <v>300</v>
      </c>
      <c r="F324" s="38"/>
      <c r="G324" s="38"/>
      <c r="H324" s="38">
        <v>0</v>
      </c>
      <c r="I324" s="82">
        <f t="shared" si="8"/>
        <v>0</v>
      </c>
      <c r="J324" s="40">
        <v>0</v>
      </c>
    </row>
    <row r="325" spans="1:10" ht="33.75" customHeight="1">
      <c r="A325" s="52"/>
      <c r="B325" s="35"/>
      <c r="C325" s="49" t="s">
        <v>115</v>
      </c>
      <c r="D325" s="36" t="s">
        <v>24</v>
      </c>
      <c r="E325" s="38">
        <v>600</v>
      </c>
      <c r="F325" s="38"/>
      <c r="G325" s="38"/>
      <c r="H325" s="38">
        <v>193.11</v>
      </c>
      <c r="I325" s="82">
        <f t="shared" si="8"/>
        <v>0.32185</v>
      </c>
      <c r="J325" s="40">
        <v>0</v>
      </c>
    </row>
    <row r="326" spans="1:10" ht="24.75" customHeight="1">
      <c r="A326" s="35"/>
      <c r="B326" s="35"/>
      <c r="C326" s="35">
        <v>4440</v>
      </c>
      <c r="D326" s="36" t="s">
        <v>46</v>
      </c>
      <c r="E326" s="38">
        <v>3282</v>
      </c>
      <c r="F326" s="38"/>
      <c r="G326" s="38"/>
      <c r="H326" s="38">
        <v>2461.34</v>
      </c>
      <c r="I326" s="82">
        <f t="shared" si="8"/>
        <v>0.7499512492382694</v>
      </c>
      <c r="J326" s="40">
        <v>0</v>
      </c>
    </row>
    <row r="327" spans="1:10" ht="49.5" customHeight="1">
      <c r="A327" s="35"/>
      <c r="B327" s="35"/>
      <c r="C327" s="35">
        <v>4560</v>
      </c>
      <c r="D327" s="36" t="s">
        <v>163</v>
      </c>
      <c r="E327" s="38">
        <v>7000</v>
      </c>
      <c r="F327" s="38"/>
      <c r="G327" s="38"/>
      <c r="H327" s="38">
        <v>4552.48</v>
      </c>
      <c r="I327" s="82">
        <f t="shared" si="8"/>
        <v>0.6503542857142857</v>
      </c>
      <c r="J327" s="40">
        <v>0</v>
      </c>
    </row>
    <row r="328" spans="1:10" ht="30" customHeight="1">
      <c r="A328" s="35"/>
      <c r="B328" s="35"/>
      <c r="C328" s="35">
        <v>4580</v>
      </c>
      <c r="D328" s="36" t="s">
        <v>176</v>
      </c>
      <c r="E328" s="38">
        <v>0</v>
      </c>
      <c r="F328" s="38"/>
      <c r="G328" s="38"/>
      <c r="H328" s="38">
        <v>0</v>
      </c>
      <c r="I328" s="82"/>
      <c r="J328" s="40">
        <v>0</v>
      </c>
    </row>
    <row r="329" spans="1:10" ht="24.75" customHeight="1">
      <c r="A329" s="35"/>
      <c r="B329" s="35"/>
      <c r="C329" s="35">
        <v>4610</v>
      </c>
      <c r="D329" s="36" t="s">
        <v>160</v>
      </c>
      <c r="E329" s="37">
        <v>1500</v>
      </c>
      <c r="F329" s="37"/>
      <c r="G329" s="38"/>
      <c r="H329" s="37">
        <v>633.71</v>
      </c>
      <c r="I329" s="60">
        <f t="shared" si="8"/>
        <v>0.42247333333333337</v>
      </c>
      <c r="J329" s="40">
        <v>0</v>
      </c>
    </row>
    <row r="330" spans="1:10" ht="36.75" customHeight="1">
      <c r="A330" s="35"/>
      <c r="B330" s="35"/>
      <c r="C330" s="35">
        <v>4700</v>
      </c>
      <c r="D330" s="50" t="s">
        <v>48</v>
      </c>
      <c r="E330" s="38">
        <v>2000</v>
      </c>
      <c r="F330" s="38"/>
      <c r="G330" s="38"/>
      <c r="H330" s="38">
        <v>0</v>
      </c>
      <c r="I330" s="82">
        <f t="shared" si="8"/>
        <v>0</v>
      </c>
      <c r="J330" s="40">
        <v>0</v>
      </c>
    </row>
    <row r="331" spans="1:10" ht="51" customHeight="1">
      <c r="A331" s="45"/>
      <c r="B331" s="45">
        <v>85213</v>
      </c>
      <c r="C331" s="45" t="s">
        <v>164</v>
      </c>
      <c r="D331" s="30" t="s">
        <v>97</v>
      </c>
      <c r="E331" s="32">
        <f>SUM(E332:E332)</f>
        <v>113900</v>
      </c>
      <c r="F331" s="32">
        <f>SUM(F332:F332)</f>
        <v>0</v>
      </c>
      <c r="G331" s="32">
        <f>SUM(G332:G332)</f>
        <v>0</v>
      </c>
      <c r="H331" s="32">
        <f>SUM(H332:H332)</f>
        <v>78258.69</v>
      </c>
      <c r="I331" s="81">
        <f t="shared" si="8"/>
        <v>0.687082440737489</v>
      </c>
      <c r="J331" s="34">
        <f>SUM(J332:J332)</f>
        <v>0</v>
      </c>
    </row>
    <row r="332" spans="1:10" ht="33.75" customHeight="1">
      <c r="A332" s="35"/>
      <c r="B332" s="35"/>
      <c r="C332" s="35">
        <v>4130</v>
      </c>
      <c r="D332" s="36" t="s">
        <v>98</v>
      </c>
      <c r="E332" s="38">
        <v>113900</v>
      </c>
      <c r="F332" s="38"/>
      <c r="G332" s="38"/>
      <c r="H332" s="38">
        <v>78258.69</v>
      </c>
      <c r="I332" s="82">
        <f t="shared" si="8"/>
        <v>0.687082440737489</v>
      </c>
      <c r="J332" s="40">
        <v>0</v>
      </c>
    </row>
    <row r="333" spans="1:10" ht="33.75" customHeight="1">
      <c r="A333" s="52"/>
      <c r="B333" s="52">
        <v>85214</v>
      </c>
      <c r="C333" s="52"/>
      <c r="D333" s="53" t="s">
        <v>99</v>
      </c>
      <c r="E333" s="55">
        <f>SUM(E334:E335)</f>
        <v>1418586</v>
      </c>
      <c r="F333" s="55">
        <f>SUM(F334:F335)</f>
        <v>0</v>
      </c>
      <c r="G333" s="55">
        <f>SUM(G334:G335)</f>
        <v>0</v>
      </c>
      <c r="H333" s="55">
        <f>SUM(H334:H335)</f>
        <v>1370288.11</v>
      </c>
      <c r="I333" s="81">
        <f t="shared" si="8"/>
        <v>0.9659534987656724</v>
      </c>
      <c r="J333" s="55">
        <f>SUM(J335:J335)</f>
        <v>0</v>
      </c>
    </row>
    <row r="334" spans="1:10" ht="33.75" customHeight="1">
      <c r="A334" s="52"/>
      <c r="B334" s="52"/>
      <c r="C334" s="57">
        <v>2910</v>
      </c>
      <c r="D334" s="36" t="s">
        <v>118</v>
      </c>
      <c r="E334" s="59">
        <v>640</v>
      </c>
      <c r="F334" s="59"/>
      <c r="G334" s="59"/>
      <c r="H334" s="59">
        <v>80</v>
      </c>
      <c r="I334" s="82">
        <f t="shared" si="8"/>
        <v>0.125</v>
      </c>
      <c r="J334" s="59">
        <v>0</v>
      </c>
    </row>
    <row r="335" spans="1:10" ht="26.25" customHeight="1">
      <c r="A335" s="52"/>
      <c r="B335" s="35"/>
      <c r="C335" s="35">
        <v>3110</v>
      </c>
      <c r="D335" s="36" t="s">
        <v>12</v>
      </c>
      <c r="E335" s="38">
        <v>1417946</v>
      </c>
      <c r="F335" s="38"/>
      <c r="G335" s="38"/>
      <c r="H335" s="38">
        <v>1370208.11</v>
      </c>
      <c r="I335" s="82">
        <f t="shared" si="8"/>
        <v>0.9663330691013622</v>
      </c>
      <c r="J335" s="40">
        <v>0</v>
      </c>
    </row>
    <row r="336" spans="1:10" ht="27" customHeight="1">
      <c r="A336" s="45"/>
      <c r="B336" s="45">
        <v>85215</v>
      </c>
      <c r="C336" s="45"/>
      <c r="D336" s="30" t="s">
        <v>100</v>
      </c>
      <c r="E336" s="55">
        <f>SUM(E337:E338)</f>
        <v>730456</v>
      </c>
      <c r="F336" s="55">
        <f>SUM(F337:F338)</f>
        <v>0</v>
      </c>
      <c r="G336" s="55">
        <f>SUM(G337:G338)</f>
        <v>0</v>
      </c>
      <c r="H336" s="55">
        <f>SUM(H337:H338)</f>
        <v>338834.58</v>
      </c>
      <c r="I336" s="81">
        <f t="shared" si="8"/>
        <v>0.4638672007622636</v>
      </c>
      <c r="J336" s="55">
        <f>SUM(J337:J337)</f>
        <v>0</v>
      </c>
    </row>
    <row r="337" spans="1:10" ht="32.25" customHeight="1">
      <c r="A337" s="35"/>
      <c r="B337" s="35"/>
      <c r="C337" s="35">
        <v>3110</v>
      </c>
      <c r="D337" s="36" t="s">
        <v>12</v>
      </c>
      <c r="E337" s="38">
        <v>730408</v>
      </c>
      <c r="F337" s="38"/>
      <c r="G337" s="38"/>
      <c r="H337" s="38">
        <v>338805.58</v>
      </c>
      <c r="I337" s="82">
        <f t="shared" si="8"/>
        <v>0.4638579807450083</v>
      </c>
      <c r="J337" s="40">
        <v>0</v>
      </c>
    </row>
    <row r="338" spans="1:10" ht="32.25" customHeight="1">
      <c r="A338" s="35"/>
      <c r="B338" s="35"/>
      <c r="C338" s="35">
        <v>4210</v>
      </c>
      <c r="D338" s="36" t="s">
        <v>18</v>
      </c>
      <c r="E338" s="38">
        <v>48</v>
      </c>
      <c r="F338" s="38"/>
      <c r="G338" s="38"/>
      <c r="H338" s="38">
        <v>29</v>
      </c>
      <c r="I338" s="82">
        <f t="shared" si="8"/>
        <v>0.6041666666666666</v>
      </c>
      <c r="J338" s="40">
        <v>0</v>
      </c>
    </row>
    <row r="339" spans="1:10" ht="24" customHeight="1">
      <c r="A339" s="45"/>
      <c r="B339" s="45">
        <v>85216</v>
      </c>
      <c r="C339" s="29"/>
      <c r="D339" s="30" t="s">
        <v>140</v>
      </c>
      <c r="E339" s="32">
        <f>SUM(E340:E341)</f>
        <v>604922</v>
      </c>
      <c r="F339" s="32">
        <f>SUM(F340:F356)</f>
        <v>0</v>
      </c>
      <c r="G339" s="32">
        <f>SUM(G340:G356)</f>
        <v>0</v>
      </c>
      <c r="H339" s="32">
        <f>SUM(H340:H341)</f>
        <v>572566.32</v>
      </c>
      <c r="I339" s="81">
        <f t="shared" si="8"/>
        <v>0.9465126412992088</v>
      </c>
      <c r="J339" s="32">
        <f>SUM(J340:J341)</f>
        <v>0</v>
      </c>
    </row>
    <row r="340" spans="1:10" ht="39" customHeight="1">
      <c r="A340" s="45"/>
      <c r="B340" s="45"/>
      <c r="C340" s="35">
        <v>2910</v>
      </c>
      <c r="D340" s="36" t="s">
        <v>118</v>
      </c>
      <c r="E340" s="38">
        <v>25000</v>
      </c>
      <c r="F340" s="38"/>
      <c r="G340" s="38"/>
      <c r="H340" s="38">
        <v>2804.1</v>
      </c>
      <c r="I340" s="82">
        <f>H340/E340</f>
        <v>0.112164</v>
      </c>
      <c r="J340" s="40">
        <v>0</v>
      </c>
    </row>
    <row r="341" spans="1:10" ht="27.75" customHeight="1">
      <c r="A341" s="45"/>
      <c r="B341" s="45"/>
      <c r="C341" s="35">
        <v>3110</v>
      </c>
      <c r="D341" s="36" t="s">
        <v>12</v>
      </c>
      <c r="E341" s="38">
        <v>579922</v>
      </c>
      <c r="F341" s="38"/>
      <c r="G341" s="38"/>
      <c r="H341" s="38">
        <v>569762.22</v>
      </c>
      <c r="I341" s="82">
        <f>H341/E341</f>
        <v>0.9824807818982553</v>
      </c>
      <c r="J341" s="40">
        <v>0</v>
      </c>
    </row>
    <row r="342" spans="1:10" ht="24" customHeight="1">
      <c r="A342" s="45"/>
      <c r="B342" s="45">
        <v>85219</v>
      </c>
      <c r="C342" s="45"/>
      <c r="D342" s="30" t="s">
        <v>101</v>
      </c>
      <c r="E342" s="32">
        <f>SUM(E343:E360)</f>
        <v>944957</v>
      </c>
      <c r="F342" s="32">
        <f>SUM(F343:F358)</f>
        <v>0</v>
      </c>
      <c r="G342" s="32">
        <f>F342/E342</f>
        <v>0</v>
      </c>
      <c r="H342" s="32">
        <f>SUM(H343:H360)</f>
        <v>493003.24000000005</v>
      </c>
      <c r="I342" s="81">
        <f t="shared" si="8"/>
        <v>0.5217202899179539</v>
      </c>
      <c r="J342" s="32">
        <f>SUM(J343:J359)</f>
        <v>0</v>
      </c>
    </row>
    <row r="343" spans="1:10" ht="23.25" customHeight="1">
      <c r="A343" s="35"/>
      <c r="B343" s="99"/>
      <c r="C343" s="99">
        <v>3020</v>
      </c>
      <c r="D343" s="36" t="s">
        <v>33</v>
      </c>
      <c r="E343" s="38">
        <v>1000</v>
      </c>
      <c r="F343" s="38"/>
      <c r="G343" s="38"/>
      <c r="H343" s="38">
        <v>33.46</v>
      </c>
      <c r="I343" s="82">
        <f t="shared" si="8"/>
        <v>0.033460000000000004</v>
      </c>
      <c r="J343" s="40">
        <v>0</v>
      </c>
    </row>
    <row r="344" spans="1:10" ht="26.25" customHeight="1">
      <c r="A344" s="35"/>
      <c r="B344" s="99"/>
      <c r="C344" s="100" t="s">
        <v>71</v>
      </c>
      <c r="D344" s="36" t="s">
        <v>34</v>
      </c>
      <c r="E344" s="38">
        <v>628649</v>
      </c>
      <c r="F344" s="38"/>
      <c r="G344" s="38"/>
      <c r="H344" s="38">
        <v>296187.66</v>
      </c>
      <c r="I344" s="82">
        <f t="shared" si="8"/>
        <v>0.4711494967780112</v>
      </c>
      <c r="J344" s="40">
        <v>0</v>
      </c>
    </row>
    <row r="345" spans="1:10" ht="26.25" customHeight="1">
      <c r="A345" s="99"/>
      <c r="B345" s="99"/>
      <c r="C345" s="100" t="s">
        <v>72</v>
      </c>
      <c r="D345" s="36" t="s">
        <v>35</v>
      </c>
      <c r="E345" s="38">
        <v>55234</v>
      </c>
      <c r="F345" s="38"/>
      <c r="G345" s="38"/>
      <c r="H345" s="38">
        <v>55233.43</v>
      </c>
      <c r="I345" s="82">
        <f t="shared" si="8"/>
        <v>0.9999896802693993</v>
      </c>
      <c r="J345" s="40">
        <v>0</v>
      </c>
    </row>
    <row r="346" spans="1:10" ht="22.5" customHeight="1">
      <c r="A346" s="99"/>
      <c r="B346" s="99"/>
      <c r="C346" s="100" t="s">
        <v>73</v>
      </c>
      <c r="D346" s="36" t="s">
        <v>36</v>
      </c>
      <c r="E346" s="38">
        <v>116630</v>
      </c>
      <c r="F346" s="38"/>
      <c r="G346" s="38"/>
      <c r="H346" s="38">
        <v>58146.97</v>
      </c>
      <c r="I346" s="82">
        <f t="shared" si="8"/>
        <v>0.4985592900625911</v>
      </c>
      <c r="J346" s="40">
        <v>0</v>
      </c>
    </row>
    <row r="347" spans="1:10" ht="24.75" customHeight="1">
      <c r="A347" s="99"/>
      <c r="B347" s="99"/>
      <c r="C347" s="100" t="s">
        <v>74</v>
      </c>
      <c r="D347" s="36" t="s">
        <v>37</v>
      </c>
      <c r="E347" s="38">
        <v>16358</v>
      </c>
      <c r="F347" s="38"/>
      <c r="G347" s="38"/>
      <c r="H347" s="38">
        <v>6765.77</v>
      </c>
      <c r="I347" s="82">
        <f t="shared" si="8"/>
        <v>0.413606186575376</v>
      </c>
      <c r="J347" s="40">
        <v>0</v>
      </c>
    </row>
    <row r="348" spans="1:10" ht="25.5" customHeight="1">
      <c r="A348" s="99"/>
      <c r="B348" s="99"/>
      <c r="C348" s="100" t="s">
        <v>102</v>
      </c>
      <c r="D348" s="50" t="s">
        <v>54</v>
      </c>
      <c r="E348" s="38">
        <v>20400</v>
      </c>
      <c r="F348" s="38"/>
      <c r="G348" s="38"/>
      <c r="H348" s="38">
        <v>9042.72</v>
      </c>
      <c r="I348" s="82">
        <f t="shared" si="8"/>
        <v>0.4432705882352941</v>
      </c>
      <c r="J348" s="40">
        <v>0</v>
      </c>
    </row>
    <row r="349" spans="1:10" ht="25.5" customHeight="1">
      <c r="A349" s="99"/>
      <c r="B349" s="99"/>
      <c r="C349" s="100" t="s">
        <v>29</v>
      </c>
      <c r="D349" s="50" t="s">
        <v>17</v>
      </c>
      <c r="E349" s="38">
        <v>6002</v>
      </c>
      <c r="F349" s="38"/>
      <c r="G349" s="38"/>
      <c r="H349" s="38">
        <v>4555.2</v>
      </c>
      <c r="I349" s="82">
        <f t="shared" si="8"/>
        <v>0.7589470176607797</v>
      </c>
      <c r="J349" s="40">
        <v>0</v>
      </c>
    </row>
    <row r="350" spans="1:10" ht="25.5" customHeight="1">
      <c r="A350" s="99"/>
      <c r="B350" s="99"/>
      <c r="C350" s="99">
        <v>4210</v>
      </c>
      <c r="D350" s="36" t="s">
        <v>18</v>
      </c>
      <c r="E350" s="38">
        <v>35268</v>
      </c>
      <c r="F350" s="38"/>
      <c r="G350" s="38"/>
      <c r="H350" s="38">
        <v>16851.64</v>
      </c>
      <c r="I350" s="82">
        <f t="shared" si="8"/>
        <v>0.4778167177044346</v>
      </c>
      <c r="J350" s="40">
        <v>0</v>
      </c>
    </row>
    <row r="351" spans="1:10" ht="28.5" customHeight="1">
      <c r="A351" s="99"/>
      <c r="B351" s="99"/>
      <c r="C351" s="99">
        <v>4260</v>
      </c>
      <c r="D351" s="36" t="s">
        <v>38</v>
      </c>
      <c r="E351" s="38">
        <v>15200</v>
      </c>
      <c r="F351" s="38"/>
      <c r="G351" s="38"/>
      <c r="H351" s="38">
        <v>9536.2</v>
      </c>
      <c r="I351" s="82">
        <f t="shared" si="8"/>
        <v>0.6273815789473685</v>
      </c>
      <c r="J351" s="40">
        <v>0</v>
      </c>
    </row>
    <row r="352" spans="1:10" ht="28.5" customHeight="1">
      <c r="A352" s="99"/>
      <c r="B352" s="99"/>
      <c r="C352" s="99">
        <v>4270</v>
      </c>
      <c r="D352" s="36" t="s">
        <v>19</v>
      </c>
      <c r="E352" s="38">
        <v>370</v>
      </c>
      <c r="F352" s="38"/>
      <c r="G352" s="38"/>
      <c r="H352" s="38">
        <v>48</v>
      </c>
      <c r="I352" s="82">
        <f t="shared" si="8"/>
        <v>0.12972972972972974</v>
      </c>
      <c r="J352" s="40">
        <v>0</v>
      </c>
    </row>
    <row r="353" spans="1:10" ht="33" customHeight="1">
      <c r="A353" s="99"/>
      <c r="B353" s="99"/>
      <c r="C353" s="99">
        <v>4280</v>
      </c>
      <c r="D353" s="36" t="s">
        <v>39</v>
      </c>
      <c r="E353" s="38">
        <v>600</v>
      </c>
      <c r="F353" s="38"/>
      <c r="G353" s="38"/>
      <c r="H353" s="38">
        <v>225</v>
      </c>
      <c r="I353" s="82">
        <f t="shared" si="8"/>
        <v>0.375</v>
      </c>
      <c r="J353" s="40">
        <v>0</v>
      </c>
    </row>
    <row r="354" spans="1:10" ht="32.25" customHeight="1">
      <c r="A354" s="99"/>
      <c r="B354" s="99"/>
      <c r="C354" s="99">
        <v>4300</v>
      </c>
      <c r="D354" s="36" t="s">
        <v>13</v>
      </c>
      <c r="E354" s="38">
        <v>11665</v>
      </c>
      <c r="F354" s="38"/>
      <c r="G354" s="38"/>
      <c r="H354" s="38">
        <v>9397</v>
      </c>
      <c r="I354" s="82">
        <f t="shared" si="8"/>
        <v>0.8055722246035147</v>
      </c>
      <c r="J354" s="40">
        <v>0</v>
      </c>
    </row>
    <row r="355" spans="1:10" ht="28.5" customHeight="1">
      <c r="A355" s="99"/>
      <c r="B355" s="99"/>
      <c r="C355" s="99">
        <v>4360</v>
      </c>
      <c r="D355" s="50" t="s">
        <v>186</v>
      </c>
      <c r="E355" s="38">
        <v>4712</v>
      </c>
      <c r="F355" s="38"/>
      <c r="G355" s="38"/>
      <c r="H355" s="38">
        <v>2308.32</v>
      </c>
      <c r="I355" s="82">
        <f t="shared" si="8"/>
        <v>0.48988115449915115</v>
      </c>
      <c r="J355" s="40">
        <v>0</v>
      </c>
    </row>
    <row r="356" spans="1:10" ht="27.75" customHeight="1">
      <c r="A356" s="99"/>
      <c r="B356" s="99"/>
      <c r="C356" s="99">
        <v>4410</v>
      </c>
      <c r="D356" s="36" t="s">
        <v>44</v>
      </c>
      <c r="E356" s="38">
        <v>563</v>
      </c>
      <c r="F356" s="38"/>
      <c r="G356" s="38"/>
      <c r="H356" s="38">
        <v>280.38</v>
      </c>
      <c r="I356" s="82">
        <f t="shared" si="8"/>
        <v>0.49801065719360565</v>
      </c>
      <c r="J356" s="40">
        <v>0</v>
      </c>
    </row>
    <row r="357" spans="1:10" ht="25.5" customHeight="1">
      <c r="A357" s="99"/>
      <c r="B357" s="99"/>
      <c r="C357" s="99">
        <v>4430</v>
      </c>
      <c r="D357" s="36" t="s">
        <v>24</v>
      </c>
      <c r="E357" s="38">
        <v>7600</v>
      </c>
      <c r="F357" s="38"/>
      <c r="G357" s="38"/>
      <c r="H357" s="38">
        <v>7422.12</v>
      </c>
      <c r="I357" s="82">
        <f t="shared" si="8"/>
        <v>0.9765947368421053</v>
      </c>
      <c r="J357" s="40">
        <v>0</v>
      </c>
    </row>
    <row r="358" spans="1:10" ht="25.5" customHeight="1">
      <c r="A358" s="99"/>
      <c r="B358" s="99"/>
      <c r="C358" s="99">
        <v>4440</v>
      </c>
      <c r="D358" s="36" t="s">
        <v>46</v>
      </c>
      <c r="E358" s="38">
        <v>20420</v>
      </c>
      <c r="F358" s="38"/>
      <c r="G358" s="38"/>
      <c r="H358" s="38">
        <v>15315</v>
      </c>
      <c r="I358" s="82">
        <f t="shared" si="8"/>
        <v>0.75</v>
      </c>
      <c r="J358" s="40">
        <v>0</v>
      </c>
    </row>
    <row r="359" spans="1:10" ht="28.5" customHeight="1">
      <c r="A359" s="99"/>
      <c r="B359" s="99"/>
      <c r="C359" s="99">
        <v>4520</v>
      </c>
      <c r="D359" s="36" t="s">
        <v>128</v>
      </c>
      <c r="E359" s="38">
        <v>3057</v>
      </c>
      <c r="F359" s="38"/>
      <c r="G359" s="38"/>
      <c r="H359" s="38">
        <v>1654.37</v>
      </c>
      <c r="I359" s="82">
        <f t="shared" si="8"/>
        <v>0.5411743539417729</v>
      </c>
      <c r="J359" s="40">
        <v>0</v>
      </c>
    </row>
    <row r="360" spans="1:10" ht="36.75" customHeight="1">
      <c r="A360" s="99"/>
      <c r="B360" s="99"/>
      <c r="C360" s="99">
        <v>4700</v>
      </c>
      <c r="D360" s="50" t="s">
        <v>48</v>
      </c>
      <c r="E360" s="38">
        <v>1229</v>
      </c>
      <c r="F360" s="38"/>
      <c r="G360" s="38"/>
      <c r="H360" s="38">
        <v>0</v>
      </c>
      <c r="I360" s="82">
        <f t="shared" si="8"/>
        <v>0</v>
      </c>
      <c r="J360" s="40">
        <v>0</v>
      </c>
    </row>
    <row r="361" spans="1:10" ht="36" customHeight="1">
      <c r="A361" s="101"/>
      <c r="B361" s="101">
        <v>85228</v>
      </c>
      <c r="C361" s="101"/>
      <c r="D361" s="30" t="s">
        <v>134</v>
      </c>
      <c r="E361" s="32">
        <f>SUM(E362:E371)</f>
        <v>615472</v>
      </c>
      <c r="F361" s="32">
        <f>SUM(F362:F371)</f>
        <v>0</v>
      </c>
      <c r="G361" s="32">
        <f>SUM(G362:G371)</f>
        <v>0</v>
      </c>
      <c r="H361" s="32">
        <f>SUM(H362:H371)</f>
        <v>351542.37</v>
      </c>
      <c r="I361" s="81">
        <f t="shared" si="8"/>
        <v>0.5711752443653001</v>
      </c>
      <c r="J361" s="32">
        <f>SUM(J362:J371)</f>
        <v>0</v>
      </c>
    </row>
    <row r="362" spans="1:10" ht="33" customHeight="1">
      <c r="A362" s="101"/>
      <c r="B362" s="101"/>
      <c r="C362" s="100" t="s">
        <v>70</v>
      </c>
      <c r="D362" s="36" t="s">
        <v>33</v>
      </c>
      <c r="E362" s="38">
        <v>2110</v>
      </c>
      <c r="F362" s="38"/>
      <c r="G362" s="38"/>
      <c r="H362" s="38">
        <v>909.08</v>
      </c>
      <c r="I362" s="82">
        <f t="shared" si="8"/>
        <v>0.4308436018957346</v>
      </c>
      <c r="J362" s="40">
        <v>0</v>
      </c>
    </row>
    <row r="363" spans="1:10" ht="28.5" customHeight="1">
      <c r="A363" s="99"/>
      <c r="B363" s="99"/>
      <c r="C363" s="99">
        <v>4010</v>
      </c>
      <c r="D363" s="36" t="s">
        <v>34</v>
      </c>
      <c r="E363" s="38">
        <v>299590</v>
      </c>
      <c r="F363" s="38"/>
      <c r="G363" s="38"/>
      <c r="H363" s="38">
        <v>123049.94</v>
      </c>
      <c r="I363" s="82">
        <f t="shared" si="8"/>
        <v>0.41072779465269205</v>
      </c>
      <c r="J363" s="40">
        <v>0</v>
      </c>
    </row>
    <row r="364" spans="1:10" ht="28.5" customHeight="1">
      <c r="A364" s="99"/>
      <c r="B364" s="99"/>
      <c r="C364" s="99">
        <v>4040</v>
      </c>
      <c r="D364" s="36" t="s">
        <v>35</v>
      </c>
      <c r="E364" s="38">
        <v>17348</v>
      </c>
      <c r="F364" s="38"/>
      <c r="G364" s="38"/>
      <c r="H364" s="38">
        <v>17347.1</v>
      </c>
      <c r="I364" s="82">
        <f aca="true" t="shared" si="9" ref="I364:I395">H364/E364</f>
        <v>0.9999481208208438</v>
      </c>
      <c r="J364" s="40">
        <v>0</v>
      </c>
    </row>
    <row r="365" spans="1:10" ht="31.5" customHeight="1">
      <c r="A365" s="99"/>
      <c r="B365" s="99"/>
      <c r="C365" s="99">
        <v>4110</v>
      </c>
      <c r="D365" s="36" t="s">
        <v>36</v>
      </c>
      <c r="E365" s="38">
        <v>66158</v>
      </c>
      <c r="F365" s="38"/>
      <c r="G365" s="38"/>
      <c r="H365" s="38">
        <v>31584.21</v>
      </c>
      <c r="I365" s="82">
        <f t="shared" si="9"/>
        <v>0.47740575591765166</v>
      </c>
      <c r="J365" s="40">
        <v>0</v>
      </c>
    </row>
    <row r="366" spans="1:10" ht="30" customHeight="1">
      <c r="A366" s="99"/>
      <c r="B366" s="99"/>
      <c r="C366" s="99">
        <v>4120</v>
      </c>
      <c r="D366" s="36" t="s">
        <v>37</v>
      </c>
      <c r="E366" s="38">
        <v>9284</v>
      </c>
      <c r="F366" s="38"/>
      <c r="G366" s="38"/>
      <c r="H366" s="38">
        <v>378.82</v>
      </c>
      <c r="I366" s="82">
        <f t="shared" si="9"/>
        <v>0.04080353295993106</v>
      </c>
      <c r="J366" s="96">
        <v>0</v>
      </c>
    </row>
    <row r="367" spans="1:10" ht="26.25" customHeight="1">
      <c r="A367" s="99"/>
      <c r="B367" s="99"/>
      <c r="C367" s="99">
        <v>4140</v>
      </c>
      <c r="D367" s="36" t="s">
        <v>54</v>
      </c>
      <c r="E367" s="38">
        <v>12000</v>
      </c>
      <c r="F367" s="38"/>
      <c r="G367" s="38"/>
      <c r="H367" s="38">
        <v>5651.43</v>
      </c>
      <c r="I367" s="82">
        <f t="shared" si="9"/>
        <v>0.47095250000000005</v>
      </c>
      <c r="J367" s="96">
        <v>0</v>
      </c>
    </row>
    <row r="368" spans="1:10" ht="24" customHeight="1">
      <c r="A368" s="99"/>
      <c r="B368" s="99"/>
      <c r="C368" s="99">
        <v>4170</v>
      </c>
      <c r="D368" s="50" t="s">
        <v>17</v>
      </c>
      <c r="E368" s="38">
        <v>148885</v>
      </c>
      <c r="F368" s="38"/>
      <c r="G368" s="38"/>
      <c r="H368" s="38">
        <v>116102.31</v>
      </c>
      <c r="I368" s="82">
        <f t="shared" si="9"/>
        <v>0.7798120025523054</v>
      </c>
      <c r="J368" s="96">
        <v>0</v>
      </c>
    </row>
    <row r="369" spans="1:10" ht="28.5" customHeight="1">
      <c r="A369" s="99"/>
      <c r="B369" s="99"/>
      <c r="C369" s="99">
        <v>4280</v>
      </c>
      <c r="D369" s="36" t="s">
        <v>39</v>
      </c>
      <c r="E369" s="38">
        <v>1300</v>
      </c>
      <c r="F369" s="38"/>
      <c r="G369" s="38"/>
      <c r="H369" s="38">
        <v>1095</v>
      </c>
      <c r="I369" s="82">
        <f t="shared" si="9"/>
        <v>0.8423076923076923</v>
      </c>
      <c r="J369" s="96">
        <v>0</v>
      </c>
    </row>
    <row r="370" spans="1:10" ht="28.5" customHeight="1">
      <c r="A370" s="99"/>
      <c r="B370" s="99"/>
      <c r="C370" s="99">
        <v>4300</v>
      </c>
      <c r="D370" s="36" t="s">
        <v>13</v>
      </c>
      <c r="E370" s="38">
        <v>47857</v>
      </c>
      <c r="F370" s="38"/>
      <c r="G370" s="38"/>
      <c r="H370" s="38">
        <v>47220</v>
      </c>
      <c r="I370" s="82">
        <f t="shared" si="9"/>
        <v>0.9866895125060074</v>
      </c>
      <c r="J370" s="96">
        <v>0</v>
      </c>
    </row>
    <row r="371" spans="1:10" ht="24" customHeight="1">
      <c r="A371" s="99"/>
      <c r="B371" s="99"/>
      <c r="C371" s="99">
        <v>4440</v>
      </c>
      <c r="D371" s="36" t="s">
        <v>46</v>
      </c>
      <c r="E371" s="38">
        <v>10940</v>
      </c>
      <c r="F371" s="38"/>
      <c r="G371" s="38"/>
      <c r="H371" s="38">
        <v>8204.48</v>
      </c>
      <c r="I371" s="82">
        <f t="shared" si="9"/>
        <v>0.7499524680073125</v>
      </c>
      <c r="J371" s="96">
        <v>0</v>
      </c>
    </row>
    <row r="372" spans="1:10" ht="24" customHeight="1">
      <c r="A372" s="101"/>
      <c r="B372" s="101">
        <v>85295</v>
      </c>
      <c r="C372" s="101"/>
      <c r="D372" s="30" t="s">
        <v>11</v>
      </c>
      <c r="E372" s="32">
        <f>SUM(E373:E385)</f>
        <v>741105.6</v>
      </c>
      <c r="F372" s="32">
        <f>SUM(F373:F385)</f>
        <v>0</v>
      </c>
      <c r="G372" s="32">
        <f>F372/E372</f>
        <v>0</v>
      </c>
      <c r="H372" s="32">
        <f>SUM(H373:H385)</f>
        <v>320170.52</v>
      </c>
      <c r="I372" s="81">
        <f t="shared" si="9"/>
        <v>0.432017407505759</v>
      </c>
      <c r="J372" s="97">
        <f>SUM(J373:J385)</f>
        <v>0</v>
      </c>
    </row>
    <row r="373" spans="1:10" ht="28.5" customHeight="1">
      <c r="A373" s="99"/>
      <c r="B373" s="99"/>
      <c r="C373" s="100" t="s">
        <v>70</v>
      </c>
      <c r="D373" s="36" t="s">
        <v>33</v>
      </c>
      <c r="E373" s="38">
        <v>320</v>
      </c>
      <c r="F373" s="38"/>
      <c r="G373" s="38"/>
      <c r="H373" s="38">
        <v>60.67</v>
      </c>
      <c r="I373" s="82">
        <f t="shared" si="9"/>
        <v>0.18959375</v>
      </c>
      <c r="J373" s="96">
        <v>0</v>
      </c>
    </row>
    <row r="374" spans="1:10" ht="29.25" customHeight="1">
      <c r="A374" s="99"/>
      <c r="B374" s="99"/>
      <c r="C374" s="99">
        <v>3110</v>
      </c>
      <c r="D374" s="36" t="s">
        <v>12</v>
      </c>
      <c r="E374" s="38">
        <v>491700</v>
      </c>
      <c r="F374" s="38"/>
      <c r="G374" s="38"/>
      <c r="H374" s="38">
        <v>186210.18</v>
      </c>
      <c r="I374" s="82">
        <f t="shared" si="9"/>
        <v>0.378706894447834</v>
      </c>
      <c r="J374" s="96">
        <v>0</v>
      </c>
    </row>
    <row r="375" spans="1:10" ht="33.75" customHeight="1">
      <c r="A375" s="99"/>
      <c r="B375" s="99"/>
      <c r="C375" s="99">
        <v>4010</v>
      </c>
      <c r="D375" s="36" t="s">
        <v>34</v>
      </c>
      <c r="E375" s="38">
        <v>69010</v>
      </c>
      <c r="F375" s="38"/>
      <c r="G375" s="38"/>
      <c r="H375" s="38">
        <v>27080.93</v>
      </c>
      <c r="I375" s="82">
        <f t="shared" si="9"/>
        <v>0.392420373858861</v>
      </c>
      <c r="J375" s="96">
        <v>0</v>
      </c>
    </row>
    <row r="376" spans="1:10" ht="29.25" customHeight="1">
      <c r="A376" s="99"/>
      <c r="B376" s="99"/>
      <c r="C376" s="99">
        <v>4040</v>
      </c>
      <c r="D376" s="36" t="s">
        <v>35</v>
      </c>
      <c r="E376" s="38">
        <v>4621</v>
      </c>
      <c r="F376" s="38"/>
      <c r="G376" s="38"/>
      <c r="H376" s="38">
        <v>4620.36</v>
      </c>
      <c r="I376" s="82">
        <f t="shared" si="9"/>
        <v>0.9998615018394287</v>
      </c>
      <c r="J376" s="40">
        <v>0</v>
      </c>
    </row>
    <row r="377" spans="1:10" ht="28.5" customHeight="1">
      <c r="A377" s="99"/>
      <c r="B377" s="99"/>
      <c r="C377" s="99">
        <v>4110</v>
      </c>
      <c r="D377" s="36" t="s">
        <v>36</v>
      </c>
      <c r="E377" s="38">
        <v>11481</v>
      </c>
      <c r="F377" s="38"/>
      <c r="G377" s="38"/>
      <c r="H377" s="38">
        <v>5089.34</v>
      </c>
      <c r="I377" s="82">
        <f t="shared" si="9"/>
        <v>0.44328368609006186</v>
      </c>
      <c r="J377" s="96">
        <v>0</v>
      </c>
    </row>
    <row r="378" spans="1:10" ht="29.25" customHeight="1">
      <c r="A378" s="99"/>
      <c r="B378" s="99"/>
      <c r="C378" s="99">
        <v>4120</v>
      </c>
      <c r="D378" s="36" t="s">
        <v>37</v>
      </c>
      <c r="E378" s="38">
        <v>1617</v>
      </c>
      <c r="F378" s="38"/>
      <c r="G378" s="38"/>
      <c r="H378" s="38">
        <v>208.49</v>
      </c>
      <c r="I378" s="82">
        <f t="shared" si="9"/>
        <v>0.12893630179344465</v>
      </c>
      <c r="J378" s="96">
        <v>0</v>
      </c>
    </row>
    <row r="379" spans="1:10" ht="38.25" customHeight="1">
      <c r="A379" s="99"/>
      <c r="B379" s="99"/>
      <c r="C379" s="99">
        <v>4140</v>
      </c>
      <c r="D379" s="36" t="s">
        <v>54</v>
      </c>
      <c r="E379" s="38">
        <v>2400</v>
      </c>
      <c r="F379" s="38"/>
      <c r="G379" s="38"/>
      <c r="H379" s="38">
        <v>1130.34</v>
      </c>
      <c r="I379" s="82">
        <f t="shared" si="9"/>
        <v>0.470975</v>
      </c>
      <c r="J379" s="96">
        <v>0</v>
      </c>
    </row>
    <row r="380" spans="1:10" ht="30" customHeight="1">
      <c r="A380" s="99"/>
      <c r="B380" s="99"/>
      <c r="C380" s="35">
        <v>4210</v>
      </c>
      <c r="D380" s="36" t="s">
        <v>18</v>
      </c>
      <c r="E380" s="38">
        <v>11268.6</v>
      </c>
      <c r="F380" s="38"/>
      <c r="G380" s="38"/>
      <c r="H380" s="38">
        <v>4258.23</v>
      </c>
      <c r="I380" s="82">
        <f t="shared" si="9"/>
        <v>0.37788456418721045</v>
      </c>
      <c r="J380" s="96">
        <v>0</v>
      </c>
    </row>
    <row r="381" spans="1:10" ht="29.25" customHeight="1">
      <c r="A381" s="99"/>
      <c r="B381" s="99"/>
      <c r="C381" s="35">
        <v>4220</v>
      </c>
      <c r="D381" s="36" t="s">
        <v>90</v>
      </c>
      <c r="E381" s="38">
        <v>139000</v>
      </c>
      <c r="F381" s="38"/>
      <c r="G381" s="38"/>
      <c r="H381" s="38">
        <v>88340.34</v>
      </c>
      <c r="I381" s="82">
        <f t="shared" si="9"/>
        <v>0.6355420143884892</v>
      </c>
      <c r="J381" s="96">
        <v>0</v>
      </c>
    </row>
    <row r="382" spans="1:10" ht="30" customHeight="1">
      <c r="A382" s="99"/>
      <c r="B382" s="99"/>
      <c r="C382" s="35">
        <v>4260</v>
      </c>
      <c r="D382" s="36" t="s">
        <v>38</v>
      </c>
      <c r="E382" s="38">
        <v>3300</v>
      </c>
      <c r="F382" s="38"/>
      <c r="G382" s="38"/>
      <c r="H382" s="38">
        <v>0</v>
      </c>
      <c r="I382" s="82">
        <f t="shared" si="9"/>
        <v>0</v>
      </c>
      <c r="J382" s="96">
        <v>0</v>
      </c>
    </row>
    <row r="383" spans="1:10" ht="30" customHeight="1">
      <c r="A383" s="99"/>
      <c r="B383" s="99"/>
      <c r="C383" s="35">
        <v>4280</v>
      </c>
      <c r="D383" s="50" t="s">
        <v>39</v>
      </c>
      <c r="E383" s="38">
        <v>500</v>
      </c>
      <c r="F383" s="38"/>
      <c r="G383" s="38"/>
      <c r="H383" s="38">
        <v>135</v>
      </c>
      <c r="I383" s="82">
        <f t="shared" si="9"/>
        <v>0.27</v>
      </c>
      <c r="J383" s="96">
        <v>0</v>
      </c>
    </row>
    <row r="384" spans="1:10" ht="30" customHeight="1">
      <c r="A384" s="99"/>
      <c r="B384" s="99"/>
      <c r="C384" s="35">
        <v>4300</v>
      </c>
      <c r="D384" s="36" t="s">
        <v>13</v>
      </c>
      <c r="E384" s="38">
        <v>3700</v>
      </c>
      <c r="F384" s="38"/>
      <c r="G384" s="38"/>
      <c r="H384" s="38">
        <v>1395.74</v>
      </c>
      <c r="I384" s="82">
        <f t="shared" si="9"/>
        <v>0.37722702702702704</v>
      </c>
      <c r="J384" s="96">
        <v>0</v>
      </c>
    </row>
    <row r="385" spans="1:10" ht="26.25" customHeight="1">
      <c r="A385" s="99"/>
      <c r="B385" s="99"/>
      <c r="C385" s="35">
        <v>4440</v>
      </c>
      <c r="D385" s="36" t="s">
        <v>46</v>
      </c>
      <c r="E385" s="38">
        <v>2188</v>
      </c>
      <c r="F385" s="38"/>
      <c r="G385" s="38"/>
      <c r="H385" s="38">
        <v>1640.9</v>
      </c>
      <c r="I385" s="82">
        <f t="shared" si="9"/>
        <v>0.7499542961608776</v>
      </c>
      <c r="J385" s="96">
        <v>0</v>
      </c>
    </row>
    <row r="386" spans="1:10" ht="32.25" customHeight="1">
      <c r="A386" s="102">
        <v>853</v>
      </c>
      <c r="B386" s="102"/>
      <c r="C386" s="103"/>
      <c r="D386" s="104" t="s">
        <v>117</v>
      </c>
      <c r="E386" s="76">
        <f>SUM(E387+E389)</f>
        <v>60639</v>
      </c>
      <c r="F386" s="76">
        <f>SUM(F389)</f>
        <v>0</v>
      </c>
      <c r="G386" s="76">
        <f>SUM(G389)</f>
        <v>0</v>
      </c>
      <c r="H386" s="76">
        <f>SUM(H387+H389)</f>
        <v>17100</v>
      </c>
      <c r="I386" s="44">
        <f t="shared" si="9"/>
        <v>0.28199673477465</v>
      </c>
      <c r="J386" s="105">
        <f>SUM(J389)</f>
        <v>0</v>
      </c>
    </row>
    <row r="387" spans="1:10" ht="22.5" customHeight="1">
      <c r="A387" s="101"/>
      <c r="B387" s="101">
        <v>85305</v>
      </c>
      <c r="C387" s="45"/>
      <c r="D387" s="30" t="s">
        <v>177</v>
      </c>
      <c r="E387" s="32">
        <f>SUM(E388)</f>
        <v>36000</v>
      </c>
      <c r="F387" s="32">
        <f>SUM(F390:F392)</f>
        <v>0</v>
      </c>
      <c r="G387" s="32">
        <f>SUM(G390:G392)</f>
        <v>0</v>
      </c>
      <c r="H387" s="32">
        <f>SUM(H388)</f>
        <v>17100</v>
      </c>
      <c r="I387" s="81">
        <f>H387/E387</f>
        <v>0.475</v>
      </c>
      <c r="J387" s="97">
        <f>SUM(J390:J392)</f>
        <v>0</v>
      </c>
    </row>
    <row r="388" spans="1:10" ht="52.5" customHeight="1">
      <c r="A388" s="101"/>
      <c r="B388" s="101"/>
      <c r="C388" s="35">
        <v>2540</v>
      </c>
      <c r="D388" s="36" t="s">
        <v>85</v>
      </c>
      <c r="E388" s="38">
        <v>36000</v>
      </c>
      <c r="F388" s="38"/>
      <c r="G388" s="38"/>
      <c r="H388" s="38">
        <v>17100</v>
      </c>
      <c r="I388" s="82">
        <f>H388/E388</f>
        <v>0.475</v>
      </c>
      <c r="J388" s="96">
        <v>0</v>
      </c>
    </row>
    <row r="389" spans="1:10" ht="30" customHeight="1">
      <c r="A389" s="101"/>
      <c r="B389" s="101">
        <v>85395</v>
      </c>
      <c r="C389" s="45"/>
      <c r="D389" s="30" t="s">
        <v>11</v>
      </c>
      <c r="E389" s="32">
        <f>SUM(E390:E392)</f>
        <v>24639</v>
      </c>
      <c r="F389" s="32">
        <f>SUM(F391:F392)</f>
        <v>0</v>
      </c>
      <c r="G389" s="32">
        <f>SUM(G391:G392)</f>
        <v>0</v>
      </c>
      <c r="H389" s="32">
        <f>SUM(H390:H392)</f>
        <v>0</v>
      </c>
      <c r="I389" s="81">
        <f t="shared" si="9"/>
        <v>0</v>
      </c>
      <c r="J389" s="97">
        <f>SUM(J391:J392)</f>
        <v>0</v>
      </c>
    </row>
    <row r="390" spans="1:10" ht="54" customHeight="1">
      <c r="A390" s="101"/>
      <c r="B390" s="101"/>
      <c r="C390" s="35">
        <v>2820</v>
      </c>
      <c r="D390" s="36" t="s">
        <v>193</v>
      </c>
      <c r="E390" s="38">
        <v>2000</v>
      </c>
      <c r="F390" s="38"/>
      <c r="G390" s="38"/>
      <c r="H390" s="38">
        <v>0</v>
      </c>
      <c r="I390" s="82">
        <f t="shared" si="9"/>
        <v>0</v>
      </c>
      <c r="J390" s="96">
        <v>0</v>
      </c>
    </row>
    <row r="391" spans="1:10" ht="52.5" customHeight="1">
      <c r="A391" s="99"/>
      <c r="B391" s="99"/>
      <c r="C391" s="35">
        <v>2910</v>
      </c>
      <c r="D391" s="36" t="s">
        <v>194</v>
      </c>
      <c r="E391" s="38">
        <v>17060</v>
      </c>
      <c r="F391" s="38"/>
      <c r="G391" s="38"/>
      <c r="H391" s="38">
        <v>0</v>
      </c>
      <c r="I391" s="82">
        <f t="shared" si="9"/>
        <v>0</v>
      </c>
      <c r="J391" s="96">
        <v>0</v>
      </c>
    </row>
    <row r="392" spans="1:10" ht="67.5" customHeight="1">
      <c r="A392" s="99"/>
      <c r="B392" s="99"/>
      <c r="C392" s="35">
        <v>4560</v>
      </c>
      <c r="D392" s="36" t="s">
        <v>195</v>
      </c>
      <c r="E392" s="38">
        <v>5579</v>
      </c>
      <c r="F392" s="38"/>
      <c r="G392" s="38"/>
      <c r="H392" s="38"/>
      <c r="I392" s="82">
        <f t="shared" si="9"/>
        <v>0</v>
      </c>
      <c r="J392" s="96">
        <v>0</v>
      </c>
    </row>
    <row r="393" spans="1:10" ht="27.75" customHeight="1">
      <c r="A393" s="106">
        <v>854</v>
      </c>
      <c r="B393" s="106"/>
      <c r="C393" s="42"/>
      <c r="D393" s="25" t="s">
        <v>103</v>
      </c>
      <c r="E393" s="51">
        <f>SUM(E394+E408)</f>
        <v>729612</v>
      </c>
      <c r="F393" s="51">
        <f>SUM(F394+F408)</f>
        <v>0</v>
      </c>
      <c r="G393" s="107">
        <f>F393/E393</f>
        <v>0</v>
      </c>
      <c r="H393" s="51">
        <f>SUM(H394+H408)</f>
        <v>415607.49</v>
      </c>
      <c r="I393" s="44">
        <f t="shared" si="9"/>
        <v>0.5696280899985198</v>
      </c>
      <c r="J393" s="51">
        <f>SUM(J394+J408)</f>
        <v>0</v>
      </c>
    </row>
    <row r="394" spans="1:10" ht="25.5" customHeight="1">
      <c r="A394" s="101"/>
      <c r="B394" s="101">
        <v>85401</v>
      </c>
      <c r="C394" s="45"/>
      <c r="D394" s="30" t="s">
        <v>104</v>
      </c>
      <c r="E394" s="32">
        <f>SUM(E395:E407)</f>
        <v>389612</v>
      </c>
      <c r="F394" s="32"/>
      <c r="G394" s="32"/>
      <c r="H394" s="32">
        <f>SUM(H395:H407)</f>
        <v>197459.28999999998</v>
      </c>
      <c r="I394" s="81">
        <f t="shared" si="9"/>
        <v>0.5068100828516575</v>
      </c>
      <c r="J394" s="32">
        <f>SUM(J395:J407)</f>
        <v>0</v>
      </c>
    </row>
    <row r="395" spans="1:10" ht="24" customHeight="1">
      <c r="A395" s="101"/>
      <c r="B395" s="101"/>
      <c r="C395" s="35">
        <v>3020</v>
      </c>
      <c r="D395" s="36" t="s">
        <v>33</v>
      </c>
      <c r="E395" s="38">
        <v>450</v>
      </c>
      <c r="F395" s="38"/>
      <c r="G395" s="38"/>
      <c r="H395" s="38">
        <v>0</v>
      </c>
      <c r="I395" s="82">
        <f t="shared" si="9"/>
        <v>0</v>
      </c>
      <c r="J395" s="96">
        <v>0</v>
      </c>
    </row>
    <row r="396" spans="1:10" ht="34.5" customHeight="1">
      <c r="A396" s="99"/>
      <c r="B396" s="99"/>
      <c r="C396" s="99">
        <v>4010</v>
      </c>
      <c r="D396" s="36" t="s">
        <v>34</v>
      </c>
      <c r="E396" s="38">
        <v>278404</v>
      </c>
      <c r="F396" s="38"/>
      <c r="G396" s="38"/>
      <c r="H396" s="38">
        <v>132330.99</v>
      </c>
      <c r="I396" s="82">
        <f aca="true" t="shared" si="10" ref="I396:I464">H396/E396</f>
        <v>0.4753200025861697</v>
      </c>
      <c r="J396" s="96">
        <v>0</v>
      </c>
    </row>
    <row r="397" spans="1:10" ht="27.75" customHeight="1">
      <c r="A397" s="99"/>
      <c r="B397" s="99"/>
      <c r="C397" s="100" t="s">
        <v>72</v>
      </c>
      <c r="D397" s="36" t="s">
        <v>35</v>
      </c>
      <c r="E397" s="38">
        <v>20990</v>
      </c>
      <c r="F397" s="38"/>
      <c r="G397" s="38"/>
      <c r="H397" s="38">
        <v>20938.29</v>
      </c>
      <c r="I397" s="82">
        <f t="shared" si="10"/>
        <v>0.9975364459266318</v>
      </c>
      <c r="J397" s="96">
        <v>0</v>
      </c>
    </row>
    <row r="398" spans="1:10" ht="30" customHeight="1">
      <c r="A398" s="99"/>
      <c r="B398" s="35"/>
      <c r="C398" s="35">
        <v>4110</v>
      </c>
      <c r="D398" s="36" t="s">
        <v>36</v>
      </c>
      <c r="E398" s="38">
        <v>51904</v>
      </c>
      <c r="F398" s="38"/>
      <c r="G398" s="38"/>
      <c r="H398" s="38">
        <v>26370.64</v>
      </c>
      <c r="I398" s="82">
        <f t="shared" si="10"/>
        <v>0.5080656596794081</v>
      </c>
      <c r="J398" s="96">
        <v>0</v>
      </c>
    </row>
    <row r="399" spans="1:10" ht="29.25" customHeight="1">
      <c r="A399" s="99"/>
      <c r="B399" s="35"/>
      <c r="C399" s="49" t="s">
        <v>74</v>
      </c>
      <c r="D399" s="36" t="s">
        <v>37</v>
      </c>
      <c r="E399" s="38">
        <v>7404</v>
      </c>
      <c r="F399" s="38"/>
      <c r="G399" s="38"/>
      <c r="H399" s="38">
        <v>2967.74</v>
      </c>
      <c r="I399" s="82">
        <f t="shared" si="10"/>
        <v>0.40082928146947594</v>
      </c>
      <c r="J399" s="96">
        <v>0</v>
      </c>
    </row>
    <row r="400" spans="1:10" ht="26.25" customHeight="1">
      <c r="A400" s="35"/>
      <c r="B400" s="35"/>
      <c r="C400" s="35">
        <v>4210</v>
      </c>
      <c r="D400" s="36" t="s">
        <v>18</v>
      </c>
      <c r="E400" s="38">
        <v>5750</v>
      </c>
      <c r="F400" s="38"/>
      <c r="G400" s="38"/>
      <c r="H400" s="38">
        <v>1026.63</v>
      </c>
      <c r="I400" s="82">
        <f t="shared" si="10"/>
        <v>0.17854434782608697</v>
      </c>
      <c r="J400" s="96">
        <v>0</v>
      </c>
    </row>
    <row r="401" spans="1:10" ht="33" customHeight="1">
      <c r="A401" s="35"/>
      <c r="B401" s="35"/>
      <c r="C401" s="35">
        <v>4240</v>
      </c>
      <c r="D401" s="36" t="s">
        <v>77</v>
      </c>
      <c r="E401" s="38">
        <v>700</v>
      </c>
      <c r="F401" s="38"/>
      <c r="G401" s="38"/>
      <c r="H401" s="38">
        <v>0</v>
      </c>
      <c r="I401" s="82">
        <f t="shared" si="10"/>
        <v>0</v>
      </c>
      <c r="J401" s="96">
        <v>0</v>
      </c>
    </row>
    <row r="402" spans="1:10" ht="32.25" customHeight="1">
      <c r="A402" s="35"/>
      <c r="B402" s="35"/>
      <c r="C402" s="35">
        <v>4260</v>
      </c>
      <c r="D402" s="36" t="s">
        <v>38</v>
      </c>
      <c r="E402" s="38">
        <v>2690</v>
      </c>
      <c r="F402" s="38"/>
      <c r="G402" s="38"/>
      <c r="H402" s="38">
        <v>480</v>
      </c>
      <c r="I402" s="82">
        <f t="shared" si="10"/>
        <v>0.17843866171003717</v>
      </c>
      <c r="J402" s="96">
        <v>0</v>
      </c>
    </row>
    <row r="403" spans="1:10" ht="25.5" customHeight="1">
      <c r="A403" s="35"/>
      <c r="B403" s="35"/>
      <c r="C403" s="35">
        <v>4280</v>
      </c>
      <c r="D403" s="36" t="s">
        <v>39</v>
      </c>
      <c r="E403" s="38">
        <v>670</v>
      </c>
      <c r="F403" s="38"/>
      <c r="G403" s="38"/>
      <c r="H403" s="38">
        <v>100</v>
      </c>
      <c r="I403" s="82">
        <f t="shared" si="10"/>
        <v>0.14925373134328357</v>
      </c>
      <c r="J403" s="96">
        <v>0</v>
      </c>
    </row>
    <row r="404" spans="1:10" ht="27" customHeight="1">
      <c r="A404" s="108"/>
      <c r="B404" s="108"/>
      <c r="C404" s="108">
        <v>4300</v>
      </c>
      <c r="D404" s="50" t="s">
        <v>13</v>
      </c>
      <c r="E404" s="59">
        <v>2730</v>
      </c>
      <c r="F404" s="59"/>
      <c r="G404" s="59"/>
      <c r="H404" s="59">
        <v>105</v>
      </c>
      <c r="I404" s="82">
        <f t="shared" si="10"/>
        <v>0.038461538461538464</v>
      </c>
      <c r="J404" s="96">
        <v>0</v>
      </c>
    </row>
    <row r="405" spans="1:10" ht="27" customHeight="1">
      <c r="A405" s="108"/>
      <c r="B405" s="108"/>
      <c r="C405" s="108">
        <v>4360</v>
      </c>
      <c r="D405" s="50" t="s">
        <v>186</v>
      </c>
      <c r="E405" s="59">
        <v>180</v>
      </c>
      <c r="F405" s="59"/>
      <c r="G405" s="59"/>
      <c r="H405" s="59">
        <v>90</v>
      </c>
      <c r="I405" s="82">
        <f t="shared" si="10"/>
        <v>0.5</v>
      </c>
      <c r="J405" s="96">
        <v>0</v>
      </c>
    </row>
    <row r="406" spans="1:10" ht="29.25" customHeight="1">
      <c r="A406" s="108"/>
      <c r="B406" s="99"/>
      <c r="C406" s="35">
        <v>4410</v>
      </c>
      <c r="D406" s="50" t="s">
        <v>44</v>
      </c>
      <c r="E406" s="38">
        <v>340</v>
      </c>
      <c r="F406" s="38"/>
      <c r="G406" s="38"/>
      <c r="H406" s="38">
        <v>0</v>
      </c>
      <c r="I406" s="82">
        <f t="shared" si="10"/>
        <v>0</v>
      </c>
      <c r="J406" s="96">
        <v>0</v>
      </c>
    </row>
    <row r="407" spans="1:10" ht="22.5" customHeight="1">
      <c r="A407" s="108"/>
      <c r="B407" s="99"/>
      <c r="C407" s="35">
        <v>4440</v>
      </c>
      <c r="D407" s="50" t="s">
        <v>46</v>
      </c>
      <c r="E407" s="38">
        <v>17400</v>
      </c>
      <c r="F407" s="38"/>
      <c r="G407" s="38"/>
      <c r="H407" s="38">
        <v>13050</v>
      </c>
      <c r="I407" s="82">
        <f t="shared" si="10"/>
        <v>0.75</v>
      </c>
      <c r="J407" s="96">
        <v>0</v>
      </c>
    </row>
    <row r="408" spans="1:10" ht="24.75" customHeight="1">
      <c r="A408" s="109"/>
      <c r="B408" s="101">
        <v>85415</v>
      </c>
      <c r="C408" s="45"/>
      <c r="D408" s="30" t="s">
        <v>105</v>
      </c>
      <c r="E408" s="32">
        <f>SUM(E409:E409)</f>
        <v>340000</v>
      </c>
      <c r="F408" s="32">
        <f>SUM(F409:F409)</f>
        <v>0</v>
      </c>
      <c r="G408" s="32">
        <f>SUM(G409:G409)</f>
        <v>0</v>
      </c>
      <c r="H408" s="32">
        <f>SUM(H409:H409)</f>
        <v>218148.2</v>
      </c>
      <c r="I408" s="81">
        <f t="shared" si="10"/>
        <v>0.6416123529411765</v>
      </c>
      <c r="J408" s="97">
        <f>SUM(J409:J409)</f>
        <v>0</v>
      </c>
    </row>
    <row r="409" spans="1:10" ht="30.75" customHeight="1">
      <c r="A409" s="109"/>
      <c r="B409" s="99"/>
      <c r="C409" s="35">
        <v>3240</v>
      </c>
      <c r="D409" s="36" t="s">
        <v>130</v>
      </c>
      <c r="E409" s="38">
        <v>340000</v>
      </c>
      <c r="F409" s="38"/>
      <c r="G409" s="38"/>
      <c r="H409" s="38">
        <v>218148.2</v>
      </c>
      <c r="I409" s="82">
        <f t="shared" si="10"/>
        <v>0.6416123529411765</v>
      </c>
      <c r="J409" s="96">
        <v>0</v>
      </c>
    </row>
    <row r="410" spans="1:10" ht="26.25" customHeight="1">
      <c r="A410" s="106">
        <v>900</v>
      </c>
      <c r="B410" s="106"/>
      <c r="C410" s="42"/>
      <c r="D410" s="25" t="s">
        <v>106</v>
      </c>
      <c r="E410" s="51">
        <f>SUM(E411+E425+E427+E429+E434+E441)</f>
        <v>7452457.38</v>
      </c>
      <c r="F410" s="51" t="e">
        <f>SUM(F429+F441+#REF!)</f>
        <v>#REF!</v>
      </c>
      <c r="G410" s="51" t="e">
        <f>SUM(G429+G441+#REF!)</f>
        <v>#REF!</v>
      </c>
      <c r="H410" s="51">
        <f>SUM(H411+H425+H427+H429+H434+H441)</f>
        <v>1687180.62</v>
      </c>
      <c r="I410" s="44">
        <f t="shared" si="10"/>
        <v>0.2263925218180852</v>
      </c>
      <c r="J410" s="51">
        <f>SUM(J411+J425+J427+J429+J434+J441)</f>
        <v>0</v>
      </c>
    </row>
    <row r="411" spans="1:10" ht="25.5" customHeight="1">
      <c r="A411" s="101"/>
      <c r="B411" s="101">
        <v>90002</v>
      </c>
      <c r="C411" s="45"/>
      <c r="D411" s="30" t="s">
        <v>171</v>
      </c>
      <c r="E411" s="32">
        <f>SUM(E412:E424)</f>
        <v>1333500</v>
      </c>
      <c r="F411" s="32"/>
      <c r="G411" s="32"/>
      <c r="H411" s="32">
        <f>SUM(H412:H424)</f>
        <v>640264.89</v>
      </c>
      <c r="I411" s="81">
        <f t="shared" si="10"/>
        <v>0.4801386501687289</v>
      </c>
      <c r="J411" s="32">
        <f>SUM(J412:J424)</f>
        <v>0</v>
      </c>
    </row>
    <row r="412" spans="1:10" ht="24" customHeight="1">
      <c r="A412" s="101"/>
      <c r="B412" s="101"/>
      <c r="C412" s="35">
        <v>3020</v>
      </c>
      <c r="D412" s="36" t="s">
        <v>33</v>
      </c>
      <c r="E412" s="38">
        <v>1000</v>
      </c>
      <c r="F412" s="38"/>
      <c r="G412" s="38"/>
      <c r="H412" s="38">
        <v>150</v>
      </c>
      <c r="I412" s="82">
        <f t="shared" si="10"/>
        <v>0.15</v>
      </c>
      <c r="J412" s="96">
        <v>0</v>
      </c>
    </row>
    <row r="413" spans="1:10" ht="34.5" customHeight="1">
      <c r="A413" s="99"/>
      <c r="B413" s="99"/>
      <c r="C413" s="99">
        <v>4010</v>
      </c>
      <c r="D413" s="36" t="s">
        <v>34</v>
      </c>
      <c r="E413" s="38">
        <v>79000</v>
      </c>
      <c r="F413" s="38"/>
      <c r="G413" s="38"/>
      <c r="H413" s="38">
        <v>41990.65</v>
      </c>
      <c r="I413" s="82">
        <f aca="true" t="shared" si="11" ref="I413:I424">H413/E413</f>
        <v>0.5315272151898734</v>
      </c>
      <c r="J413" s="96">
        <v>0</v>
      </c>
    </row>
    <row r="414" spans="1:10" ht="27.75" customHeight="1">
      <c r="A414" s="99"/>
      <c r="B414" s="99"/>
      <c r="C414" s="100" t="s">
        <v>72</v>
      </c>
      <c r="D414" s="36" t="s">
        <v>35</v>
      </c>
      <c r="E414" s="38">
        <v>5900</v>
      </c>
      <c r="F414" s="38"/>
      <c r="G414" s="38"/>
      <c r="H414" s="38">
        <v>5714.37</v>
      </c>
      <c r="I414" s="82">
        <f t="shared" si="11"/>
        <v>0.9685372881355933</v>
      </c>
      <c r="J414" s="96">
        <v>0</v>
      </c>
    </row>
    <row r="415" spans="1:10" ht="30" customHeight="1">
      <c r="A415" s="99"/>
      <c r="B415" s="35"/>
      <c r="C415" s="35">
        <v>4110</v>
      </c>
      <c r="D415" s="36" t="s">
        <v>36</v>
      </c>
      <c r="E415" s="38">
        <v>13500</v>
      </c>
      <c r="F415" s="38"/>
      <c r="G415" s="38"/>
      <c r="H415" s="38">
        <v>6661.78</v>
      </c>
      <c r="I415" s="82">
        <f t="shared" si="11"/>
        <v>0.4934651851851852</v>
      </c>
      <c r="J415" s="96">
        <v>0</v>
      </c>
    </row>
    <row r="416" spans="1:10" ht="29.25" customHeight="1">
      <c r="A416" s="99"/>
      <c r="B416" s="35"/>
      <c r="C416" s="49" t="s">
        <v>74</v>
      </c>
      <c r="D416" s="36" t="s">
        <v>37</v>
      </c>
      <c r="E416" s="38">
        <v>2000</v>
      </c>
      <c r="F416" s="38"/>
      <c r="G416" s="38"/>
      <c r="H416" s="38">
        <v>738.52</v>
      </c>
      <c r="I416" s="82">
        <f t="shared" si="11"/>
        <v>0.36926</v>
      </c>
      <c r="J416" s="96">
        <v>0</v>
      </c>
    </row>
    <row r="417" spans="1:10" ht="33.75" customHeight="1">
      <c r="A417" s="99"/>
      <c r="B417" s="99"/>
      <c r="C417" s="35">
        <v>4140</v>
      </c>
      <c r="D417" s="36" t="s">
        <v>54</v>
      </c>
      <c r="E417" s="38">
        <v>200</v>
      </c>
      <c r="F417" s="38"/>
      <c r="G417" s="38"/>
      <c r="H417" s="38">
        <v>0</v>
      </c>
      <c r="I417" s="82">
        <f t="shared" si="11"/>
        <v>0</v>
      </c>
      <c r="J417" s="96">
        <v>0</v>
      </c>
    </row>
    <row r="418" spans="1:10" ht="26.25" customHeight="1">
      <c r="A418" s="35"/>
      <c r="B418" s="35"/>
      <c r="C418" s="35">
        <v>4210</v>
      </c>
      <c r="D418" s="36" t="s">
        <v>18</v>
      </c>
      <c r="E418" s="38">
        <v>3000</v>
      </c>
      <c r="F418" s="38"/>
      <c r="G418" s="38"/>
      <c r="H418" s="38">
        <v>0</v>
      </c>
      <c r="I418" s="82">
        <f t="shared" si="11"/>
        <v>0</v>
      </c>
      <c r="J418" s="96">
        <v>0</v>
      </c>
    </row>
    <row r="419" spans="1:10" ht="25.5" customHeight="1">
      <c r="A419" s="35"/>
      <c r="B419" s="35"/>
      <c r="C419" s="35">
        <v>4280</v>
      </c>
      <c r="D419" s="36" t="s">
        <v>39</v>
      </c>
      <c r="E419" s="38">
        <v>200</v>
      </c>
      <c r="F419" s="38"/>
      <c r="G419" s="38"/>
      <c r="H419" s="38">
        <v>120</v>
      </c>
      <c r="I419" s="82">
        <f t="shared" si="11"/>
        <v>0.6</v>
      </c>
      <c r="J419" s="96">
        <v>0</v>
      </c>
    </row>
    <row r="420" spans="1:10" ht="27" customHeight="1">
      <c r="A420" s="108"/>
      <c r="B420" s="108"/>
      <c r="C420" s="108">
        <v>4300</v>
      </c>
      <c r="D420" s="50" t="s">
        <v>13</v>
      </c>
      <c r="E420" s="59">
        <v>1219200</v>
      </c>
      <c r="F420" s="59"/>
      <c r="G420" s="59"/>
      <c r="H420" s="59">
        <v>582757.77</v>
      </c>
      <c r="I420" s="82">
        <f t="shared" si="11"/>
        <v>0.4779837352362205</v>
      </c>
      <c r="J420" s="96">
        <v>0</v>
      </c>
    </row>
    <row r="421" spans="1:10" ht="27" customHeight="1">
      <c r="A421" s="108"/>
      <c r="B421" s="108"/>
      <c r="C421" s="108">
        <v>4410</v>
      </c>
      <c r="D421" s="50" t="s">
        <v>44</v>
      </c>
      <c r="E421" s="59">
        <v>2000</v>
      </c>
      <c r="F421" s="59"/>
      <c r="G421" s="59"/>
      <c r="H421" s="59">
        <v>61.8</v>
      </c>
      <c r="I421" s="82">
        <f t="shared" si="11"/>
        <v>0.030899999999999997</v>
      </c>
      <c r="J421" s="96">
        <v>0</v>
      </c>
    </row>
    <row r="422" spans="1:10" ht="33" customHeight="1">
      <c r="A422" s="108"/>
      <c r="B422" s="99"/>
      <c r="C422" s="35">
        <v>4440</v>
      </c>
      <c r="D422" s="50" t="s">
        <v>46</v>
      </c>
      <c r="E422" s="38">
        <v>2500</v>
      </c>
      <c r="F422" s="38"/>
      <c r="G422" s="38"/>
      <c r="H422" s="38">
        <v>1875</v>
      </c>
      <c r="I422" s="82">
        <f t="shared" si="11"/>
        <v>0.75</v>
      </c>
      <c r="J422" s="96">
        <v>0</v>
      </c>
    </row>
    <row r="423" spans="1:10" ht="33.75" customHeight="1">
      <c r="A423" s="108"/>
      <c r="B423" s="99"/>
      <c r="C423" s="35">
        <v>4600</v>
      </c>
      <c r="D423" s="50" t="s">
        <v>26</v>
      </c>
      <c r="E423" s="38">
        <v>3000</v>
      </c>
      <c r="F423" s="38"/>
      <c r="G423" s="38"/>
      <c r="H423" s="38">
        <v>0</v>
      </c>
      <c r="I423" s="82">
        <f t="shared" si="11"/>
        <v>0</v>
      </c>
      <c r="J423" s="96">
        <v>0</v>
      </c>
    </row>
    <row r="424" spans="1:10" ht="33.75" customHeight="1">
      <c r="A424" s="108"/>
      <c r="B424" s="99"/>
      <c r="C424" s="35">
        <v>4700</v>
      </c>
      <c r="D424" s="50" t="s">
        <v>48</v>
      </c>
      <c r="E424" s="38">
        <v>2000</v>
      </c>
      <c r="F424" s="38"/>
      <c r="G424" s="38"/>
      <c r="H424" s="38">
        <v>195</v>
      </c>
      <c r="I424" s="82">
        <f t="shared" si="11"/>
        <v>0.0975</v>
      </c>
      <c r="J424" s="96">
        <v>0</v>
      </c>
    </row>
    <row r="425" spans="1:10" ht="30" customHeight="1">
      <c r="A425" s="99"/>
      <c r="B425" s="101">
        <v>90003</v>
      </c>
      <c r="C425" s="45"/>
      <c r="D425" s="30" t="s">
        <v>119</v>
      </c>
      <c r="E425" s="32">
        <f>SUM(E426:E426)</f>
        <v>480000</v>
      </c>
      <c r="F425" s="32"/>
      <c r="G425" s="32"/>
      <c r="H425" s="32">
        <f>SUM(H426:H426)</f>
        <v>239992.2</v>
      </c>
      <c r="I425" s="81">
        <f t="shared" si="10"/>
        <v>0.49998375</v>
      </c>
      <c r="J425" s="34">
        <f>SUM(J426)</f>
        <v>0</v>
      </c>
    </row>
    <row r="426" spans="1:10" ht="30" customHeight="1">
      <c r="A426" s="99"/>
      <c r="B426" s="99"/>
      <c r="C426" s="35">
        <v>4300</v>
      </c>
      <c r="D426" s="36" t="s">
        <v>13</v>
      </c>
      <c r="E426" s="38">
        <v>480000</v>
      </c>
      <c r="F426" s="38"/>
      <c r="G426" s="38"/>
      <c r="H426" s="38">
        <v>239992.2</v>
      </c>
      <c r="I426" s="82">
        <f t="shared" si="10"/>
        <v>0.49998375</v>
      </c>
      <c r="J426" s="40">
        <v>0</v>
      </c>
    </row>
    <row r="427" spans="1:10" ht="24" customHeight="1">
      <c r="A427" s="99"/>
      <c r="B427" s="101">
        <v>90004</v>
      </c>
      <c r="C427" s="45"/>
      <c r="D427" s="30" t="s">
        <v>120</v>
      </c>
      <c r="E427" s="32">
        <f>SUM(E428:E428)</f>
        <v>360000</v>
      </c>
      <c r="F427" s="32"/>
      <c r="G427" s="32"/>
      <c r="H427" s="32">
        <f>SUM(H428:H428)</f>
        <v>173290.32</v>
      </c>
      <c r="I427" s="81">
        <f t="shared" si="10"/>
        <v>0.481362</v>
      </c>
      <c r="J427" s="34">
        <f>SUM(J428)</f>
        <v>0</v>
      </c>
    </row>
    <row r="428" spans="1:10" ht="30" customHeight="1">
      <c r="A428" s="99"/>
      <c r="B428" s="99"/>
      <c r="C428" s="35">
        <v>4300</v>
      </c>
      <c r="D428" s="36" t="s">
        <v>13</v>
      </c>
      <c r="E428" s="38">
        <v>360000</v>
      </c>
      <c r="F428" s="38"/>
      <c r="G428" s="38"/>
      <c r="H428" s="38">
        <v>173290.32</v>
      </c>
      <c r="I428" s="82">
        <f t="shared" si="10"/>
        <v>0.481362</v>
      </c>
      <c r="J428" s="40">
        <v>0</v>
      </c>
    </row>
    <row r="429" spans="1:10" ht="30" customHeight="1">
      <c r="A429" s="101"/>
      <c r="B429" s="45">
        <v>90015</v>
      </c>
      <c r="C429" s="45"/>
      <c r="D429" s="30" t="s">
        <v>107</v>
      </c>
      <c r="E429" s="32">
        <f>SUM(E430:E433)</f>
        <v>719000</v>
      </c>
      <c r="F429" s="32">
        <f>SUM(F430:F433)</f>
        <v>0</v>
      </c>
      <c r="G429" s="32">
        <f>SUM(G430:G433)</f>
        <v>0</v>
      </c>
      <c r="H429" s="32">
        <f>SUM(H430:H433)</f>
        <v>354768.97</v>
      </c>
      <c r="I429" s="81">
        <f t="shared" si="10"/>
        <v>0.4934199860917941</v>
      </c>
      <c r="J429" s="97">
        <f>SUM(J431:J432)</f>
        <v>0</v>
      </c>
    </row>
    <row r="430" spans="1:10" ht="30" customHeight="1">
      <c r="A430" s="101"/>
      <c r="B430" s="45"/>
      <c r="C430" s="35">
        <v>4210</v>
      </c>
      <c r="D430" s="36" t="s">
        <v>18</v>
      </c>
      <c r="E430" s="38">
        <v>9000</v>
      </c>
      <c r="F430" s="38"/>
      <c r="G430" s="38"/>
      <c r="H430" s="38">
        <v>135.28</v>
      </c>
      <c r="I430" s="82">
        <f t="shared" si="10"/>
        <v>0.015031111111111111</v>
      </c>
      <c r="J430" s="96">
        <v>0</v>
      </c>
    </row>
    <row r="431" spans="1:10" ht="25.5" customHeight="1">
      <c r="A431" s="99"/>
      <c r="B431" s="99"/>
      <c r="C431" s="35">
        <v>4260</v>
      </c>
      <c r="D431" s="36" t="s">
        <v>38</v>
      </c>
      <c r="E431" s="38">
        <v>450000</v>
      </c>
      <c r="F431" s="38"/>
      <c r="G431" s="38"/>
      <c r="H431" s="38">
        <v>223895.75</v>
      </c>
      <c r="I431" s="82">
        <f t="shared" si="10"/>
        <v>0.49754611111111113</v>
      </c>
      <c r="J431" s="96">
        <v>0</v>
      </c>
    </row>
    <row r="432" spans="1:10" ht="26.25" customHeight="1">
      <c r="A432" s="99"/>
      <c r="B432" s="99"/>
      <c r="C432" s="35">
        <v>4300</v>
      </c>
      <c r="D432" s="36" t="s">
        <v>13</v>
      </c>
      <c r="E432" s="38">
        <v>225000</v>
      </c>
      <c r="F432" s="38"/>
      <c r="G432" s="38"/>
      <c r="H432" s="38">
        <v>130737.94</v>
      </c>
      <c r="I432" s="82">
        <f t="shared" si="10"/>
        <v>0.5810575111111111</v>
      </c>
      <c r="J432" s="96">
        <v>0</v>
      </c>
    </row>
    <row r="433" spans="1:10" ht="26.25" customHeight="1">
      <c r="A433" s="99"/>
      <c r="B433" s="99"/>
      <c r="C433" s="35">
        <v>6050</v>
      </c>
      <c r="D433" s="36" t="s">
        <v>20</v>
      </c>
      <c r="E433" s="38">
        <v>35000</v>
      </c>
      <c r="F433" s="38"/>
      <c r="G433" s="38"/>
      <c r="H433" s="38">
        <v>0</v>
      </c>
      <c r="I433" s="82">
        <f t="shared" si="10"/>
        <v>0</v>
      </c>
      <c r="J433" s="96"/>
    </row>
    <row r="434" spans="1:10" ht="53.25" customHeight="1">
      <c r="A434" s="101"/>
      <c r="B434" s="45">
        <v>90019</v>
      </c>
      <c r="C434" s="45"/>
      <c r="D434" s="30" t="s">
        <v>141</v>
      </c>
      <c r="E434" s="32">
        <f>SUM(E435:E440)</f>
        <v>3188264</v>
      </c>
      <c r="F434" s="32"/>
      <c r="G434" s="32"/>
      <c r="H434" s="32">
        <f>SUM(H435:H440)</f>
        <v>64745.4</v>
      </c>
      <c r="I434" s="81">
        <f>H434/E434</f>
        <v>0.020307414944308252</v>
      </c>
      <c r="J434" s="32">
        <f>SUM(J436:J438)</f>
        <v>0</v>
      </c>
    </row>
    <row r="435" spans="1:10" ht="25.5" customHeight="1">
      <c r="A435" s="101"/>
      <c r="B435" s="45"/>
      <c r="C435" s="35">
        <v>4170</v>
      </c>
      <c r="D435" s="36" t="s">
        <v>17</v>
      </c>
      <c r="E435" s="38">
        <v>2000</v>
      </c>
      <c r="F435" s="38"/>
      <c r="G435" s="38"/>
      <c r="H435" s="38">
        <v>0</v>
      </c>
      <c r="I435" s="82">
        <v>0</v>
      </c>
      <c r="J435" s="38">
        <v>0</v>
      </c>
    </row>
    <row r="436" spans="1:10" ht="25.5" customHeight="1">
      <c r="A436" s="99"/>
      <c r="B436" s="99"/>
      <c r="C436" s="35">
        <v>4210</v>
      </c>
      <c r="D436" s="36" t="s">
        <v>18</v>
      </c>
      <c r="E436" s="38">
        <v>3000</v>
      </c>
      <c r="F436" s="38"/>
      <c r="G436" s="38"/>
      <c r="H436" s="38">
        <v>0</v>
      </c>
      <c r="I436" s="82">
        <f>H436/E436</f>
        <v>0</v>
      </c>
      <c r="J436" s="96">
        <v>0</v>
      </c>
    </row>
    <row r="437" spans="1:10" ht="35.25" customHeight="1">
      <c r="A437" s="35"/>
      <c r="B437" s="99"/>
      <c r="C437" s="35">
        <v>4300</v>
      </c>
      <c r="D437" s="36" t="s">
        <v>13</v>
      </c>
      <c r="E437" s="38">
        <v>55000</v>
      </c>
      <c r="F437" s="38"/>
      <c r="G437" s="38"/>
      <c r="H437" s="38">
        <v>4500</v>
      </c>
      <c r="I437" s="82">
        <f>H437/E437</f>
        <v>0.08181818181818182</v>
      </c>
      <c r="J437" s="96">
        <v>0</v>
      </c>
    </row>
    <row r="438" spans="1:10" ht="33" customHeight="1">
      <c r="A438" s="35"/>
      <c r="B438" s="99"/>
      <c r="C438" s="35">
        <v>6050</v>
      </c>
      <c r="D438" s="36" t="s">
        <v>20</v>
      </c>
      <c r="E438" s="38">
        <v>245880</v>
      </c>
      <c r="F438" s="38"/>
      <c r="G438" s="38"/>
      <c r="H438" s="38">
        <v>60245.4</v>
      </c>
      <c r="I438" s="82">
        <f>H438/E438</f>
        <v>0.2450195217179112</v>
      </c>
      <c r="J438" s="96">
        <v>0</v>
      </c>
    </row>
    <row r="439" spans="1:10" ht="33" customHeight="1">
      <c r="A439" s="35"/>
      <c r="B439" s="99"/>
      <c r="C439" s="35">
        <v>6057</v>
      </c>
      <c r="D439" s="36" t="s">
        <v>20</v>
      </c>
      <c r="E439" s="38">
        <v>2450025</v>
      </c>
      <c r="F439" s="38"/>
      <c r="G439" s="38"/>
      <c r="H439" s="38">
        <v>0</v>
      </c>
      <c r="I439" s="82">
        <f>H439/E439</f>
        <v>0</v>
      </c>
      <c r="J439" s="96">
        <v>0</v>
      </c>
    </row>
    <row r="440" spans="1:10" ht="33" customHeight="1">
      <c r="A440" s="35"/>
      <c r="B440" s="99"/>
      <c r="C440" s="35">
        <v>6059</v>
      </c>
      <c r="D440" s="36" t="s">
        <v>20</v>
      </c>
      <c r="E440" s="38">
        <v>432359</v>
      </c>
      <c r="F440" s="38"/>
      <c r="G440" s="38"/>
      <c r="H440" s="38">
        <v>0</v>
      </c>
      <c r="I440" s="82">
        <f>H440/E440</f>
        <v>0</v>
      </c>
      <c r="J440" s="96">
        <v>0</v>
      </c>
    </row>
    <row r="441" spans="1:10" ht="32.25" customHeight="1">
      <c r="A441" s="101"/>
      <c r="B441" s="101">
        <v>90095</v>
      </c>
      <c r="C441" s="45"/>
      <c r="D441" s="30" t="s">
        <v>11</v>
      </c>
      <c r="E441" s="32">
        <f>SUM(E442:E458)</f>
        <v>1371693.38</v>
      </c>
      <c r="F441" s="32">
        <f>SUM(F442:F458)</f>
        <v>0</v>
      </c>
      <c r="G441" s="32">
        <f>SUM(G442:G458)</f>
        <v>0</v>
      </c>
      <c r="H441" s="32">
        <f>SUM(H442:H458)</f>
        <v>214118.84</v>
      </c>
      <c r="I441" s="81">
        <f t="shared" si="10"/>
        <v>0.1560981799008172</v>
      </c>
      <c r="J441" s="32">
        <f>SUM(J442:J458)</f>
        <v>0</v>
      </c>
    </row>
    <row r="442" spans="1:10" ht="27.75" customHeight="1">
      <c r="A442" s="99"/>
      <c r="B442" s="99"/>
      <c r="C442" s="110" t="s">
        <v>70</v>
      </c>
      <c r="D442" s="36" t="s">
        <v>33</v>
      </c>
      <c r="E442" s="38">
        <v>8492</v>
      </c>
      <c r="F442" s="38"/>
      <c r="G442" s="38"/>
      <c r="H442" s="38">
        <v>823.63</v>
      </c>
      <c r="I442" s="82">
        <f t="shared" si="10"/>
        <v>0.0969889307583608</v>
      </c>
      <c r="J442" s="96">
        <v>0</v>
      </c>
    </row>
    <row r="443" spans="1:10" ht="26.25" customHeight="1">
      <c r="A443" s="99"/>
      <c r="B443" s="99"/>
      <c r="C443" s="35">
        <v>4010</v>
      </c>
      <c r="D443" s="36" t="s">
        <v>34</v>
      </c>
      <c r="E443" s="38">
        <v>460360</v>
      </c>
      <c r="F443" s="38"/>
      <c r="G443" s="38"/>
      <c r="H443" s="38">
        <v>95021.13</v>
      </c>
      <c r="I443" s="82">
        <f t="shared" si="10"/>
        <v>0.20640613867408117</v>
      </c>
      <c r="J443" s="96">
        <v>0</v>
      </c>
    </row>
    <row r="444" spans="1:10" ht="26.25" customHeight="1">
      <c r="A444" s="99"/>
      <c r="B444" s="99"/>
      <c r="C444" s="35">
        <v>4040</v>
      </c>
      <c r="D444" s="36" t="s">
        <v>35</v>
      </c>
      <c r="E444" s="38">
        <v>9750</v>
      </c>
      <c r="F444" s="38"/>
      <c r="G444" s="38"/>
      <c r="H444" s="38">
        <v>8813.3</v>
      </c>
      <c r="I444" s="82">
        <f t="shared" si="10"/>
        <v>0.903928205128205</v>
      </c>
      <c r="J444" s="96">
        <v>0</v>
      </c>
    </row>
    <row r="445" spans="1:10" ht="26.25" customHeight="1">
      <c r="A445" s="99"/>
      <c r="B445" s="99"/>
      <c r="C445" s="35">
        <v>4110</v>
      </c>
      <c r="D445" s="36" t="s">
        <v>36</v>
      </c>
      <c r="E445" s="38">
        <v>79957</v>
      </c>
      <c r="F445" s="38"/>
      <c r="G445" s="38"/>
      <c r="H445" s="38">
        <v>17937.86</v>
      </c>
      <c r="I445" s="82">
        <f t="shared" si="10"/>
        <v>0.22434383481121103</v>
      </c>
      <c r="J445" s="96">
        <v>0</v>
      </c>
    </row>
    <row r="446" spans="1:10" ht="26.25" customHeight="1">
      <c r="A446" s="99"/>
      <c r="B446" s="99"/>
      <c r="C446" s="35">
        <v>4120</v>
      </c>
      <c r="D446" s="36" t="s">
        <v>37</v>
      </c>
      <c r="E446" s="38">
        <v>11604</v>
      </c>
      <c r="F446" s="38"/>
      <c r="G446" s="38"/>
      <c r="H446" s="38">
        <v>1772.73</v>
      </c>
      <c r="I446" s="82">
        <f t="shared" si="10"/>
        <v>0.15276887280248191</v>
      </c>
      <c r="J446" s="96">
        <v>0</v>
      </c>
    </row>
    <row r="447" spans="1:10" ht="33.75" customHeight="1">
      <c r="A447" s="99"/>
      <c r="B447" s="99"/>
      <c r="C447" s="35">
        <v>4140</v>
      </c>
      <c r="D447" s="36" t="s">
        <v>54</v>
      </c>
      <c r="E447" s="38">
        <v>800</v>
      </c>
      <c r="F447" s="38"/>
      <c r="G447" s="38"/>
      <c r="H447" s="38">
        <v>0</v>
      </c>
      <c r="I447" s="82">
        <f t="shared" si="10"/>
        <v>0</v>
      </c>
      <c r="J447" s="96">
        <v>0</v>
      </c>
    </row>
    <row r="448" spans="1:10" ht="29.25" customHeight="1">
      <c r="A448" s="99"/>
      <c r="B448" s="99"/>
      <c r="C448" s="35">
        <v>4170</v>
      </c>
      <c r="D448" s="50" t="s">
        <v>17</v>
      </c>
      <c r="E448" s="38">
        <v>15000</v>
      </c>
      <c r="F448" s="38"/>
      <c r="G448" s="38"/>
      <c r="H448" s="38">
        <v>5748.53</v>
      </c>
      <c r="I448" s="82">
        <f t="shared" si="10"/>
        <v>0.3832353333333333</v>
      </c>
      <c r="J448" s="96">
        <v>0</v>
      </c>
    </row>
    <row r="449" spans="1:10" ht="29.25" customHeight="1">
      <c r="A449" s="99"/>
      <c r="B449" s="99"/>
      <c r="C449" s="35">
        <v>4210</v>
      </c>
      <c r="D449" s="36" t="s">
        <v>18</v>
      </c>
      <c r="E449" s="38">
        <v>41000</v>
      </c>
      <c r="F449" s="38"/>
      <c r="G449" s="38"/>
      <c r="H449" s="38">
        <v>6436.41</v>
      </c>
      <c r="I449" s="82">
        <f t="shared" si="10"/>
        <v>0.15698560975609754</v>
      </c>
      <c r="J449" s="96">
        <v>0</v>
      </c>
    </row>
    <row r="450" spans="1:10" ht="29.25" customHeight="1">
      <c r="A450" s="99"/>
      <c r="B450" s="99"/>
      <c r="C450" s="99">
        <v>4260</v>
      </c>
      <c r="D450" s="36" t="s">
        <v>38</v>
      </c>
      <c r="E450" s="38">
        <v>15000</v>
      </c>
      <c r="F450" s="38"/>
      <c r="G450" s="38"/>
      <c r="H450" s="38">
        <v>1329.59</v>
      </c>
      <c r="I450" s="82">
        <f t="shared" si="10"/>
        <v>0.08863933333333333</v>
      </c>
      <c r="J450" s="40">
        <v>0</v>
      </c>
    </row>
    <row r="451" spans="1:10" ht="29.25" customHeight="1">
      <c r="A451" s="99"/>
      <c r="B451" s="99"/>
      <c r="C451" s="99">
        <v>4270</v>
      </c>
      <c r="D451" s="36" t="s">
        <v>19</v>
      </c>
      <c r="E451" s="38">
        <v>55000</v>
      </c>
      <c r="F451" s="38"/>
      <c r="G451" s="38"/>
      <c r="H451" s="38">
        <v>0</v>
      </c>
      <c r="I451" s="82">
        <v>0</v>
      </c>
      <c r="J451" s="96">
        <v>0</v>
      </c>
    </row>
    <row r="452" spans="1:10" ht="29.25" customHeight="1">
      <c r="A452" s="99"/>
      <c r="B452" s="99"/>
      <c r="C452" s="99">
        <v>4280</v>
      </c>
      <c r="D452" s="36" t="s">
        <v>39</v>
      </c>
      <c r="E452" s="38">
        <v>1500</v>
      </c>
      <c r="F452" s="38"/>
      <c r="G452" s="38"/>
      <c r="H452" s="38">
        <v>1280</v>
      </c>
      <c r="I452" s="82">
        <f t="shared" si="10"/>
        <v>0.8533333333333334</v>
      </c>
      <c r="J452" s="96">
        <v>0</v>
      </c>
    </row>
    <row r="453" spans="1:10" ht="29.25" customHeight="1">
      <c r="A453" s="99"/>
      <c r="B453" s="99"/>
      <c r="C453" s="35">
        <v>4300</v>
      </c>
      <c r="D453" s="36" t="s">
        <v>13</v>
      </c>
      <c r="E453" s="38">
        <v>179508.38</v>
      </c>
      <c r="F453" s="38"/>
      <c r="G453" s="38"/>
      <c r="H453" s="38">
        <v>56872.41</v>
      </c>
      <c r="I453" s="82">
        <f t="shared" si="10"/>
        <v>0.3168231477549962</v>
      </c>
      <c r="J453" s="96">
        <v>0</v>
      </c>
    </row>
    <row r="454" spans="1:10" ht="30.75" customHeight="1">
      <c r="A454" s="35"/>
      <c r="B454" s="99"/>
      <c r="C454" s="35">
        <v>4440</v>
      </c>
      <c r="D454" s="36" t="s">
        <v>46</v>
      </c>
      <c r="E454" s="38">
        <v>24111</v>
      </c>
      <c r="F454" s="38"/>
      <c r="G454" s="38"/>
      <c r="H454" s="38">
        <v>18083.25</v>
      </c>
      <c r="I454" s="82">
        <f t="shared" si="10"/>
        <v>0.75</v>
      </c>
      <c r="J454" s="96">
        <v>0</v>
      </c>
    </row>
    <row r="455" spans="1:10" ht="39" customHeight="1">
      <c r="A455" s="35"/>
      <c r="B455" s="99"/>
      <c r="C455" s="35">
        <v>4700</v>
      </c>
      <c r="D455" s="50" t="s">
        <v>48</v>
      </c>
      <c r="E455" s="38">
        <v>1200</v>
      </c>
      <c r="F455" s="38"/>
      <c r="G455" s="38"/>
      <c r="H455" s="38">
        <v>0</v>
      </c>
      <c r="I455" s="82">
        <f t="shared" si="10"/>
        <v>0</v>
      </c>
      <c r="J455" s="96">
        <v>0</v>
      </c>
    </row>
    <row r="456" spans="1:10" ht="30" customHeight="1">
      <c r="A456" s="35"/>
      <c r="B456" s="99"/>
      <c r="C456" s="35">
        <v>6050</v>
      </c>
      <c r="D456" s="36" t="s">
        <v>20</v>
      </c>
      <c r="E456" s="38">
        <v>430000</v>
      </c>
      <c r="F456" s="38"/>
      <c r="G456" s="38"/>
      <c r="H456" s="38">
        <v>0</v>
      </c>
      <c r="I456" s="82">
        <f t="shared" si="10"/>
        <v>0</v>
      </c>
      <c r="J456" s="96">
        <v>0</v>
      </c>
    </row>
    <row r="457" spans="1:10" ht="25.5" customHeight="1">
      <c r="A457" s="35"/>
      <c r="B457" s="99"/>
      <c r="C457" s="35">
        <v>6057</v>
      </c>
      <c r="D457" s="36" t="s">
        <v>20</v>
      </c>
      <c r="E457" s="38">
        <v>32411</v>
      </c>
      <c r="F457" s="38"/>
      <c r="G457" s="38"/>
      <c r="H457" s="38">
        <v>0</v>
      </c>
      <c r="I457" s="82">
        <f>H457/E457</f>
        <v>0</v>
      </c>
      <c r="J457" s="96">
        <v>0</v>
      </c>
    </row>
    <row r="458" spans="1:10" ht="25.5" customHeight="1">
      <c r="A458" s="35"/>
      <c r="B458" s="99"/>
      <c r="C458" s="35">
        <v>6059</v>
      </c>
      <c r="D458" s="36" t="s">
        <v>20</v>
      </c>
      <c r="E458" s="38">
        <v>6000</v>
      </c>
      <c r="F458" s="38"/>
      <c r="G458" s="38"/>
      <c r="H458" s="38">
        <v>0</v>
      </c>
      <c r="I458" s="82">
        <f t="shared" si="10"/>
        <v>0</v>
      </c>
      <c r="J458" s="96">
        <v>0</v>
      </c>
    </row>
    <row r="459" spans="1:10" ht="25.5" customHeight="1">
      <c r="A459" s="42">
        <v>921</v>
      </c>
      <c r="B459" s="42"/>
      <c r="C459" s="106"/>
      <c r="D459" s="25" t="s">
        <v>108</v>
      </c>
      <c r="E459" s="51">
        <f>SUM(E460+E462+E464)</f>
        <v>1177000</v>
      </c>
      <c r="F459" s="51" t="e">
        <f>SUM(F462+#REF!)</f>
        <v>#REF!</v>
      </c>
      <c r="G459" s="51" t="e">
        <f>SUM(G462+#REF!)</f>
        <v>#REF!</v>
      </c>
      <c r="H459" s="51">
        <f>SUM(H460+H462+H464)</f>
        <v>610000</v>
      </c>
      <c r="I459" s="44">
        <f t="shared" si="10"/>
        <v>0.5182667799490229</v>
      </c>
      <c r="J459" s="51">
        <f>SUM(J464+J462+J460)</f>
        <v>0</v>
      </c>
    </row>
    <row r="460" spans="1:10" ht="28.5" customHeight="1">
      <c r="A460" s="101"/>
      <c r="B460" s="45">
        <v>92105</v>
      </c>
      <c r="C460" s="101"/>
      <c r="D460" s="30" t="s">
        <v>135</v>
      </c>
      <c r="E460" s="32">
        <f>SUM(E461)</f>
        <v>17000</v>
      </c>
      <c r="F460" s="32"/>
      <c r="G460" s="32"/>
      <c r="H460" s="32">
        <f>SUM(H461)</f>
        <v>10000</v>
      </c>
      <c r="I460" s="81">
        <f t="shared" si="10"/>
        <v>0.5882352941176471</v>
      </c>
      <c r="J460" s="97">
        <f>SUM(J461:J461)</f>
        <v>0</v>
      </c>
    </row>
    <row r="461" spans="1:10" ht="53.25" customHeight="1">
      <c r="A461" s="52"/>
      <c r="B461" s="99"/>
      <c r="C461" s="35">
        <v>2820</v>
      </c>
      <c r="D461" s="36" t="s">
        <v>111</v>
      </c>
      <c r="E461" s="38">
        <v>17000</v>
      </c>
      <c r="F461" s="38"/>
      <c r="G461" s="38"/>
      <c r="H461" s="38">
        <v>10000</v>
      </c>
      <c r="I461" s="81">
        <f t="shared" si="10"/>
        <v>0.5882352941176471</v>
      </c>
      <c r="J461" s="111">
        <v>0</v>
      </c>
    </row>
    <row r="462" spans="1:10" ht="24.75" customHeight="1">
      <c r="A462" s="101"/>
      <c r="B462" s="45">
        <v>92109</v>
      </c>
      <c r="C462" s="101"/>
      <c r="D462" s="30" t="s">
        <v>109</v>
      </c>
      <c r="E462" s="32">
        <f>SUM(E463)</f>
        <v>790000</v>
      </c>
      <c r="F462" s="32"/>
      <c r="G462" s="32"/>
      <c r="H462" s="32">
        <f>SUM(H463)</f>
        <v>410000</v>
      </c>
      <c r="I462" s="81">
        <f t="shared" si="10"/>
        <v>0.5189873417721519</v>
      </c>
      <c r="J462" s="32">
        <f>SUM(J463)</f>
        <v>0</v>
      </c>
    </row>
    <row r="463" spans="1:10" ht="36" customHeight="1">
      <c r="A463" s="52"/>
      <c r="B463" s="99"/>
      <c r="C463" s="35">
        <v>2480</v>
      </c>
      <c r="D463" s="36" t="s">
        <v>121</v>
      </c>
      <c r="E463" s="38">
        <v>790000</v>
      </c>
      <c r="F463" s="38"/>
      <c r="G463" s="38"/>
      <c r="H463" s="38">
        <v>410000</v>
      </c>
      <c r="I463" s="82">
        <f t="shared" si="10"/>
        <v>0.5189873417721519</v>
      </c>
      <c r="J463" s="111">
        <v>0</v>
      </c>
    </row>
    <row r="464" spans="1:10" ht="27" customHeight="1">
      <c r="A464" s="52"/>
      <c r="B464" s="101">
        <v>92116</v>
      </c>
      <c r="C464" s="45"/>
      <c r="D464" s="30" t="s">
        <v>122</v>
      </c>
      <c r="E464" s="95">
        <f>SUM(E465:E465)</f>
        <v>370000</v>
      </c>
      <c r="F464" s="32"/>
      <c r="G464" s="32"/>
      <c r="H464" s="95">
        <f>SUM(H465:H465)</f>
        <v>190000</v>
      </c>
      <c r="I464" s="81">
        <f t="shared" si="10"/>
        <v>0.5135135135135135</v>
      </c>
      <c r="J464" s="95">
        <f>SUM(J465:J465)</f>
        <v>0</v>
      </c>
    </row>
    <row r="465" spans="1:10" ht="33" customHeight="1">
      <c r="A465" s="52"/>
      <c r="B465" s="99"/>
      <c r="C465" s="35">
        <v>2480</v>
      </c>
      <c r="D465" s="36" t="s">
        <v>121</v>
      </c>
      <c r="E465" s="38">
        <v>370000</v>
      </c>
      <c r="F465" s="38"/>
      <c r="G465" s="38"/>
      <c r="H465" s="38">
        <v>190000</v>
      </c>
      <c r="I465" s="82">
        <f aca="true" t="shared" si="12" ref="I465:I486">H465/E465</f>
        <v>0.5135135135135135</v>
      </c>
      <c r="J465" s="111">
        <v>0</v>
      </c>
    </row>
    <row r="466" spans="1:10" ht="35.25" customHeight="1">
      <c r="A466" s="106">
        <v>926</v>
      </c>
      <c r="B466" s="106"/>
      <c r="C466" s="42"/>
      <c r="D466" s="25" t="s">
        <v>110</v>
      </c>
      <c r="E466" s="76">
        <f>SUM(E467+E487)</f>
        <v>1604000</v>
      </c>
      <c r="F466" s="76" t="e">
        <f>SUM(F467+F487)</f>
        <v>#REF!</v>
      </c>
      <c r="G466" s="76" t="e">
        <f>SUM(G467+G487)</f>
        <v>#REF!</v>
      </c>
      <c r="H466" s="76">
        <f>SUM(H467+H487)</f>
        <v>867158.6600000001</v>
      </c>
      <c r="I466" s="44">
        <f t="shared" si="12"/>
        <v>0.5406226059850375</v>
      </c>
      <c r="J466" s="76">
        <v>0</v>
      </c>
    </row>
    <row r="467" spans="1:10" ht="29.25" customHeight="1">
      <c r="A467" s="101"/>
      <c r="B467" s="101">
        <v>92604</v>
      </c>
      <c r="C467" s="45"/>
      <c r="D467" s="30" t="s">
        <v>123</v>
      </c>
      <c r="E467" s="32">
        <f>SUM(E468:E486)</f>
        <v>1394000</v>
      </c>
      <c r="F467" s="32" t="e">
        <f>SUM(#REF!)</f>
        <v>#REF!</v>
      </c>
      <c r="G467" s="32" t="e">
        <f>SUM(#REF!)</f>
        <v>#REF!</v>
      </c>
      <c r="H467" s="32">
        <f>SUM(H468:H486)</f>
        <v>729158.6600000001</v>
      </c>
      <c r="I467" s="81">
        <f t="shared" si="12"/>
        <v>0.5230693400286945</v>
      </c>
      <c r="J467" s="32">
        <f>SUM(J468:J484)</f>
        <v>0</v>
      </c>
    </row>
    <row r="468" spans="1:10" ht="23.25" customHeight="1">
      <c r="A468" s="101"/>
      <c r="B468" s="101"/>
      <c r="C468" s="94">
        <v>3020</v>
      </c>
      <c r="D468" s="36" t="s">
        <v>33</v>
      </c>
      <c r="E468" s="38">
        <v>4200</v>
      </c>
      <c r="F468" s="38"/>
      <c r="G468" s="38"/>
      <c r="H468" s="38">
        <v>2458.6</v>
      </c>
      <c r="I468" s="82">
        <f t="shared" si="12"/>
        <v>0.5853809523809523</v>
      </c>
      <c r="J468" s="111">
        <v>0</v>
      </c>
    </row>
    <row r="469" spans="1:10" ht="24" customHeight="1">
      <c r="A469" s="101"/>
      <c r="B469" s="101"/>
      <c r="C469" s="94">
        <v>4010</v>
      </c>
      <c r="D469" s="36" t="s">
        <v>34</v>
      </c>
      <c r="E469" s="38">
        <v>529000</v>
      </c>
      <c r="F469" s="38"/>
      <c r="G469" s="38"/>
      <c r="H469" s="38">
        <v>246494.7</v>
      </c>
      <c r="I469" s="82">
        <f t="shared" si="12"/>
        <v>0.465963516068053</v>
      </c>
      <c r="J469" s="111">
        <v>0</v>
      </c>
    </row>
    <row r="470" spans="1:10" ht="26.25" customHeight="1">
      <c r="A470" s="101"/>
      <c r="B470" s="101"/>
      <c r="C470" s="94">
        <v>4040</v>
      </c>
      <c r="D470" s="50" t="s">
        <v>35</v>
      </c>
      <c r="E470" s="38">
        <v>41000</v>
      </c>
      <c r="F470" s="38"/>
      <c r="G470" s="38"/>
      <c r="H470" s="38">
        <v>38889.52</v>
      </c>
      <c r="I470" s="82">
        <f t="shared" si="12"/>
        <v>0.9485248780487804</v>
      </c>
      <c r="J470" s="111">
        <v>0</v>
      </c>
    </row>
    <row r="471" spans="1:10" ht="25.5" customHeight="1">
      <c r="A471" s="101"/>
      <c r="B471" s="101"/>
      <c r="C471" s="94">
        <v>4110</v>
      </c>
      <c r="D471" s="36" t="s">
        <v>36</v>
      </c>
      <c r="E471" s="38">
        <v>106500</v>
      </c>
      <c r="F471" s="38"/>
      <c r="G471" s="38"/>
      <c r="H471" s="38">
        <v>55141.82</v>
      </c>
      <c r="I471" s="82">
        <f t="shared" si="12"/>
        <v>0.5177635680751174</v>
      </c>
      <c r="J471" s="111">
        <v>0</v>
      </c>
    </row>
    <row r="472" spans="1:10" ht="26.25" customHeight="1">
      <c r="A472" s="101"/>
      <c r="B472" s="101"/>
      <c r="C472" s="94">
        <v>4120</v>
      </c>
      <c r="D472" s="36" t="s">
        <v>37</v>
      </c>
      <c r="E472" s="38">
        <v>15000</v>
      </c>
      <c r="F472" s="38"/>
      <c r="G472" s="38"/>
      <c r="H472" s="38">
        <v>6148.58</v>
      </c>
      <c r="I472" s="82">
        <f t="shared" si="12"/>
        <v>0.40990533333333334</v>
      </c>
      <c r="J472" s="111">
        <v>0</v>
      </c>
    </row>
    <row r="473" spans="1:10" ht="24" customHeight="1">
      <c r="A473" s="101"/>
      <c r="B473" s="101"/>
      <c r="C473" s="94">
        <v>4170</v>
      </c>
      <c r="D473" s="36" t="s">
        <v>17</v>
      </c>
      <c r="E473" s="38">
        <v>116000</v>
      </c>
      <c r="F473" s="38"/>
      <c r="G473" s="38"/>
      <c r="H473" s="38">
        <v>60904.89</v>
      </c>
      <c r="I473" s="82">
        <f t="shared" si="12"/>
        <v>0.5250421551724138</v>
      </c>
      <c r="J473" s="111">
        <v>0</v>
      </c>
    </row>
    <row r="474" spans="1:10" ht="26.25" customHeight="1">
      <c r="A474" s="101"/>
      <c r="B474" s="101"/>
      <c r="C474" s="94">
        <v>4210</v>
      </c>
      <c r="D474" s="36" t="s">
        <v>18</v>
      </c>
      <c r="E474" s="38">
        <v>79700</v>
      </c>
      <c r="F474" s="38"/>
      <c r="G474" s="38"/>
      <c r="H474" s="38">
        <v>46346.23</v>
      </c>
      <c r="I474" s="82">
        <f t="shared" si="12"/>
        <v>0.5815085319949812</v>
      </c>
      <c r="J474" s="111">
        <v>0</v>
      </c>
    </row>
    <row r="475" spans="1:10" ht="24" customHeight="1">
      <c r="A475" s="101"/>
      <c r="B475" s="101"/>
      <c r="C475" s="94">
        <v>4260</v>
      </c>
      <c r="D475" s="36" t="s">
        <v>38</v>
      </c>
      <c r="E475" s="38">
        <v>352700</v>
      </c>
      <c r="F475" s="38"/>
      <c r="G475" s="38"/>
      <c r="H475" s="38">
        <v>198088.6</v>
      </c>
      <c r="I475" s="82">
        <f t="shared" si="12"/>
        <v>0.5616348171250355</v>
      </c>
      <c r="J475" s="111">
        <v>0</v>
      </c>
    </row>
    <row r="476" spans="1:10" ht="27.75" customHeight="1">
      <c r="A476" s="101"/>
      <c r="B476" s="101"/>
      <c r="C476" s="94">
        <v>4270</v>
      </c>
      <c r="D476" s="36" t="s">
        <v>19</v>
      </c>
      <c r="E476" s="38">
        <v>17000</v>
      </c>
      <c r="F476" s="38"/>
      <c r="G476" s="38"/>
      <c r="H476" s="38">
        <v>7096.02</v>
      </c>
      <c r="I476" s="82">
        <f t="shared" si="12"/>
        <v>0.4174129411764706</v>
      </c>
      <c r="J476" s="111">
        <v>0</v>
      </c>
    </row>
    <row r="477" spans="1:10" ht="21.75" customHeight="1">
      <c r="A477" s="101"/>
      <c r="B477" s="101"/>
      <c r="C477" s="94">
        <v>4280</v>
      </c>
      <c r="D477" s="36" t="s">
        <v>39</v>
      </c>
      <c r="E477" s="38">
        <v>350</v>
      </c>
      <c r="F477" s="38"/>
      <c r="G477" s="38"/>
      <c r="H477" s="38">
        <v>160</v>
      </c>
      <c r="I477" s="82">
        <f t="shared" si="12"/>
        <v>0.45714285714285713</v>
      </c>
      <c r="J477" s="111">
        <v>0</v>
      </c>
    </row>
    <row r="478" spans="1:10" ht="28.5" customHeight="1">
      <c r="A478" s="101"/>
      <c r="B478" s="101"/>
      <c r="C478" s="94">
        <v>4300</v>
      </c>
      <c r="D478" s="36" t="s">
        <v>13</v>
      </c>
      <c r="E478" s="38">
        <v>53200</v>
      </c>
      <c r="F478" s="38"/>
      <c r="G478" s="38"/>
      <c r="H478" s="38">
        <v>29470.27</v>
      </c>
      <c r="I478" s="82">
        <f t="shared" si="12"/>
        <v>0.5539524436090225</v>
      </c>
      <c r="J478" s="111">
        <v>0</v>
      </c>
    </row>
    <row r="479" spans="1:10" ht="24" customHeight="1">
      <c r="A479" s="101"/>
      <c r="B479" s="101"/>
      <c r="C479" s="94">
        <v>4360</v>
      </c>
      <c r="D479" s="50" t="s">
        <v>186</v>
      </c>
      <c r="E479" s="38">
        <v>5350</v>
      </c>
      <c r="F479" s="38"/>
      <c r="G479" s="38"/>
      <c r="H479" s="38">
        <v>1803.56</v>
      </c>
      <c r="I479" s="82">
        <f t="shared" si="12"/>
        <v>0.3371140186915888</v>
      </c>
      <c r="J479" s="111">
        <v>0</v>
      </c>
    </row>
    <row r="480" spans="1:10" ht="26.25" customHeight="1">
      <c r="A480" s="101"/>
      <c r="B480" s="101"/>
      <c r="C480" s="94">
        <v>4410</v>
      </c>
      <c r="D480" s="36" t="s">
        <v>131</v>
      </c>
      <c r="E480" s="38">
        <v>3500</v>
      </c>
      <c r="F480" s="38"/>
      <c r="G480" s="38"/>
      <c r="H480" s="38">
        <v>1132.39</v>
      </c>
      <c r="I480" s="82">
        <f t="shared" si="12"/>
        <v>0.32354000000000005</v>
      </c>
      <c r="J480" s="111">
        <v>0</v>
      </c>
    </row>
    <row r="481" spans="1:10" ht="26.25" customHeight="1">
      <c r="A481" s="101"/>
      <c r="B481" s="101"/>
      <c r="C481" s="94">
        <v>4430</v>
      </c>
      <c r="D481" s="36" t="s">
        <v>24</v>
      </c>
      <c r="E481" s="38">
        <v>800</v>
      </c>
      <c r="F481" s="38"/>
      <c r="G481" s="38"/>
      <c r="H481" s="38">
        <v>0</v>
      </c>
      <c r="I481" s="82">
        <f t="shared" si="12"/>
        <v>0</v>
      </c>
      <c r="J481" s="111">
        <v>0</v>
      </c>
    </row>
    <row r="482" spans="1:10" ht="30.75" customHeight="1">
      <c r="A482" s="101"/>
      <c r="B482" s="101"/>
      <c r="C482" s="94">
        <v>4440</v>
      </c>
      <c r="D482" s="36" t="s">
        <v>46</v>
      </c>
      <c r="E482" s="38">
        <v>18700</v>
      </c>
      <c r="F482" s="38"/>
      <c r="G482" s="38"/>
      <c r="H482" s="38">
        <v>14025</v>
      </c>
      <c r="I482" s="82">
        <f t="shared" si="12"/>
        <v>0.75</v>
      </c>
      <c r="J482" s="111">
        <v>0</v>
      </c>
    </row>
    <row r="483" spans="1:10" ht="23.25" customHeight="1">
      <c r="A483" s="101"/>
      <c r="B483" s="101"/>
      <c r="C483" s="94">
        <v>4480</v>
      </c>
      <c r="D483" s="36" t="s">
        <v>172</v>
      </c>
      <c r="E483" s="38">
        <v>41000</v>
      </c>
      <c r="F483" s="38"/>
      <c r="G483" s="38"/>
      <c r="H483" s="38">
        <v>19722</v>
      </c>
      <c r="I483" s="82">
        <f t="shared" si="12"/>
        <v>0.4810243902439024</v>
      </c>
      <c r="J483" s="111">
        <v>0</v>
      </c>
    </row>
    <row r="484" spans="1:10" ht="39" customHeight="1">
      <c r="A484" s="101"/>
      <c r="B484" s="101"/>
      <c r="C484" s="94">
        <v>4520</v>
      </c>
      <c r="D484" s="36" t="s">
        <v>124</v>
      </c>
      <c r="E484" s="38">
        <v>250</v>
      </c>
      <c r="F484" s="38"/>
      <c r="G484" s="38"/>
      <c r="H484" s="38">
        <v>209.48</v>
      </c>
      <c r="I484" s="82">
        <f t="shared" si="12"/>
        <v>0.83792</v>
      </c>
      <c r="J484" s="111">
        <v>0</v>
      </c>
    </row>
    <row r="485" spans="1:10" ht="30.75" customHeight="1">
      <c r="A485" s="35"/>
      <c r="B485" s="99"/>
      <c r="C485" s="35">
        <v>4700</v>
      </c>
      <c r="D485" s="50" t="s">
        <v>48</v>
      </c>
      <c r="E485" s="38">
        <v>1750</v>
      </c>
      <c r="F485" s="38"/>
      <c r="G485" s="38"/>
      <c r="H485" s="38">
        <v>1067</v>
      </c>
      <c r="I485" s="82">
        <f t="shared" si="12"/>
        <v>0.6097142857142858</v>
      </c>
      <c r="J485" s="96">
        <v>0</v>
      </c>
    </row>
    <row r="486" spans="1:10" ht="25.5" customHeight="1">
      <c r="A486" s="35"/>
      <c r="B486" s="99"/>
      <c r="C486" s="35">
        <v>6060</v>
      </c>
      <c r="D486" s="36" t="s">
        <v>20</v>
      </c>
      <c r="E486" s="38">
        <v>8000</v>
      </c>
      <c r="F486" s="38"/>
      <c r="G486" s="38"/>
      <c r="H486" s="38">
        <v>0</v>
      </c>
      <c r="I486" s="82">
        <f t="shared" si="12"/>
        <v>0</v>
      </c>
      <c r="J486" s="96">
        <v>0</v>
      </c>
    </row>
    <row r="487" spans="1:10" ht="25.5" customHeight="1">
      <c r="A487" s="101"/>
      <c r="B487" s="101">
        <v>92604</v>
      </c>
      <c r="C487" s="45"/>
      <c r="D487" s="30" t="s">
        <v>123</v>
      </c>
      <c r="E487" s="32">
        <f>SUM(E488)</f>
        <v>210000</v>
      </c>
      <c r="F487" s="32">
        <f>SUM(F488)</f>
        <v>0</v>
      </c>
      <c r="G487" s="32">
        <f>SUM(G488)</f>
        <v>0</v>
      </c>
      <c r="H487" s="32">
        <f>SUM(H488)</f>
        <v>138000</v>
      </c>
      <c r="I487" s="81">
        <f>H487/E487</f>
        <v>0.6571428571428571</v>
      </c>
      <c r="J487" s="32">
        <f>SUM(J488:J505)</f>
        <v>0</v>
      </c>
    </row>
    <row r="488" spans="1:10" ht="53.25" customHeight="1">
      <c r="A488" s="101"/>
      <c r="B488" s="101"/>
      <c r="C488" s="112">
        <v>2820</v>
      </c>
      <c r="D488" s="50" t="s">
        <v>148</v>
      </c>
      <c r="E488" s="38">
        <v>210000</v>
      </c>
      <c r="F488" s="38"/>
      <c r="G488" s="38"/>
      <c r="H488" s="38">
        <v>138000</v>
      </c>
      <c r="I488" s="82">
        <f>H488/E488</f>
        <v>0.6571428571428571</v>
      </c>
      <c r="J488" s="111">
        <v>0</v>
      </c>
    </row>
    <row r="489" spans="1:10" ht="39" customHeight="1" thickBot="1">
      <c r="A489" s="113"/>
      <c r="B489" s="113"/>
      <c r="C489" s="113"/>
      <c r="D489" s="114" t="s">
        <v>112</v>
      </c>
      <c r="E489" s="115">
        <f>SUM(E7+E13+E22+E40+E50+E54+E103+E122+E146+E149+E153+E273+E300+E386+E393+E410+E459+E466)</f>
        <v>46284545.75</v>
      </c>
      <c r="F489" s="116" t="e">
        <f>SUM(F466+F459+F410+F393+F300+#REF!+F153+F149+F146+#REF!+F122+F103+F54+F40+F22+F7+F386)</f>
        <v>#REF!</v>
      </c>
      <c r="G489" s="116" t="e">
        <f>SUM(G466+G459+G410+G393+G300+#REF!+G153+G149+G146+#REF!+G122+G103+G54+G40+G22+G7+G386)</f>
        <v>#REF!</v>
      </c>
      <c r="H489" s="115">
        <f>SUM(H7+H13+H22+H40+H50+H54+H103+H122+H146+H149+H153+H273+H300+H386+H393+H410+H459+H466)</f>
        <v>21323205.1</v>
      </c>
      <c r="I489" s="117">
        <f>H489/E489</f>
        <v>0.4606981607894467</v>
      </c>
      <c r="J489" s="115">
        <f>SUM(J7+J13+J22+J40+J50+J54+J103+J122+J146+J149+J153+J273+J300+J386+J393+J410+J459+J466)</f>
        <v>0</v>
      </c>
    </row>
    <row r="490" spans="1:10" ht="31.5" customHeight="1" thickTop="1">
      <c r="A490" s="118"/>
      <c r="B490" s="11"/>
      <c r="C490" s="11"/>
      <c r="D490" s="8" t="s">
        <v>197</v>
      </c>
      <c r="E490" s="13"/>
      <c r="F490" s="13"/>
      <c r="G490" s="14"/>
      <c r="H490" s="14"/>
      <c r="I490" s="14"/>
      <c r="J490" s="13"/>
    </row>
    <row r="491" spans="1:10" ht="15.75">
      <c r="A491" s="5"/>
      <c r="B491" s="1"/>
      <c r="C491" s="1"/>
      <c r="D491" s="8"/>
      <c r="E491" s="2"/>
      <c r="F491" s="2"/>
      <c r="G491" s="3"/>
      <c r="H491" s="3"/>
      <c r="I491" s="3"/>
      <c r="J491" s="2"/>
    </row>
    <row r="492" spans="1:10" ht="15.75">
      <c r="A492" s="5"/>
      <c r="B492" s="1"/>
      <c r="C492" s="1"/>
      <c r="D492" s="8"/>
      <c r="E492" s="2"/>
      <c r="F492" s="2"/>
      <c r="G492" s="3"/>
      <c r="H492" s="3"/>
      <c r="I492" s="3"/>
      <c r="J492" s="2"/>
    </row>
    <row r="494" spans="5:8" ht="12.75">
      <c r="E494" s="7"/>
      <c r="F494" s="7"/>
      <c r="G494" s="7"/>
      <c r="H494" s="7"/>
    </row>
    <row r="495" spans="5:8" ht="12.75">
      <c r="E495" s="7"/>
      <c r="F495" s="7"/>
      <c r="G495" s="7"/>
      <c r="H495" s="7"/>
    </row>
  </sheetData>
  <sheetProtection/>
  <mergeCells count="10">
    <mergeCell ref="H1:J1"/>
    <mergeCell ref="A2:J2"/>
    <mergeCell ref="A4:A5"/>
    <mergeCell ref="B4:B5"/>
    <mergeCell ref="C4:C5"/>
    <mergeCell ref="D4:D5"/>
    <mergeCell ref="E4:E5"/>
    <mergeCell ref="H4:H5"/>
    <mergeCell ref="I4:I5"/>
    <mergeCell ref="J4:J5"/>
  </mergeCells>
  <printOptions/>
  <pageMargins left="0.25" right="0.25" top="0.75" bottom="0.75" header="0.3" footer="0.3"/>
  <pageSetup horizontalDpi="300" verticalDpi="300" orientation="portrait" paperSize="9" scale="6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Wyszyńska</cp:lastModifiedBy>
  <cp:lastPrinted>2015-08-20T12:01:31Z</cp:lastPrinted>
  <dcterms:created xsi:type="dcterms:W3CDTF">2008-02-13T13:38:46Z</dcterms:created>
  <dcterms:modified xsi:type="dcterms:W3CDTF">2015-08-20T13:20:03Z</dcterms:modified>
  <cp:category/>
  <cp:version/>
  <cp:contentType/>
  <cp:contentStatus/>
</cp:coreProperties>
</file>