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700" windowHeight="4170" tabRatio="325" activeTab="0"/>
  </bookViews>
  <sheets>
    <sheet name="wydatki" sheetId="1" r:id="rId1"/>
  </sheets>
  <definedNames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<sst xmlns="http://schemas.openxmlformats.org/spreadsheetml/2006/main" count="567" uniqueCount="206">
  <si>
    <t>§</t>
  </si>
  <si>
    <t>Wyszczególnienie</t>
  </si>
  <si>
    <t>Wykonanie</t>
  </si>
  <si>
    <t>Wskaźnik %</t>
  </si>
  <si>
    <t>7.</t>
  </si>
  <si>
    <t>8.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</si>
  <si>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</si>
  <si>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</si>
  <si>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</si>
  <si>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</si>
  <si>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</si>
  <si>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Pozostała działalność</t>
  </si>
  <si>
    <t>świadczenia społeczne</t>
  </si>
  <si>
    <t>zakup usług pozostałych</t>
  </si>
  <si>
    <t xml:space="preserve">600 </t>
  </si>
  <si>
    <t>Transport i łączność</t>
  </si>
  <si>
    <t xml:space="preserve">60095 </t>
  </si>
  <si>
    <t>wynagrodzenia bezosobowe</t>
  </si>
  <si>
    <t>zakup materiałów i wyposażenia</t>
  </si>
  <si>
    <t>zakup usług remontowych</t>
  </si>
  <si>
    <t>wydatki inwestycyjne jednostek budżetowych</t>
  </si>
  <si>
    <t>Gospodarka mieszkaniowa</t>
  </si>
  <si>
    <t>Gospodarka gruntami i nieruchomościami</t>
  </si>
  <si>
    <t>wynagrodzenie bezosobowe</t>
  </si>
  <si>
    <t>różne opłaty i składki</t>
  </si>
  <si>
    <t>kary i odszkodowania wypłacane na rzecz osób fizycznych</t>
  </si>
  <si>
    <t>Działalność usługowa</t>
  </si>
  <si>
    <t>Plan zagospodarowania przestrzennego</t>
  </si>
  <si>
    <t>4170</t>
  </si>
  <si>
    <t xml:space="preserve">4300 </t>
  </si>
  <si>
    <t>Opracowania geodezyjne i kartograficzne</t>
  </si>
  <si>
    <t>Cmentarze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</si>
  <si>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</si>
  <si>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</si>
  <si>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</si>
  <si>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</si>
  <si>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</si>
  <si>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</si>
  <si>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</si>
  <si>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</si>
  <si>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</si>
  <si>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</si>
  <si>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</si>
  <si>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</si>
  <si>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</si>
  <si>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</si>
  <si>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</si>
  <si>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</si>
  <si>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</si>
  <si>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</si>
  <si>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</si>
  <si>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</si>
  <si>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Administracja publiczna</t>
  </si>
  <si>
    <t>Urzędy wojewódzkie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</si>
  <si>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</si>
  <si>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</si>
  <si>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</si>
  <si>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</si>
  <si>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 xml:space="preserve">4440 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</si>
  <si>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</si>
  <si>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</si>
  <si>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</si>
  <si>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</si>
  <si>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Zakup usług zdrowotnych</t>
  </si>
  <si>
    <t>Obrona cywilna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</si>
  <si>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</si>
  <si>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</si>
  <si>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</si>
  <si>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</si>
  <si>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4810</t>
  </si>
  <si>
    <t xml:space="preserve">rezerwy </t>
  </si>
  <si>
    <t>Oświata i wychowanie</t>
  </si>
  <si>
    <t>Szkoły podstawowe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</si>
  <si>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</si>
  <si>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</si>
  <si>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</si>
  <si>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</si>
  <si>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</si>
  <si>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</si>
  <si>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</si>
  <si>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</si>
  <si>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</si>
  <si>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</si>
  <si>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</si>
  <si>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</si>
  <si>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</si>
  <si>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zakup usług dostępu do sieci internet</t>
  </si>
  <si>
    <t>Gimnazja</t>
  </si>
  <si>
    <t xml:space="preserve">2540 </t>
  </si>
  <si>
    <t>dotacja podmiotowa z budżetu dla niepublicznej szkoły lub innej niepublicznej placówki oświatowo-wychowawczej</t>
  </si>
  <si>
    <t>Dowożenie uczniów do szkół</t>
  </si>
  <si>
    <t>Dokształcanie i doskonalenie nauczycieli</t>
  </si>
  <si>
    <t>Ochrona zdrowia</t>
  </si>
  <si>
    <t>Przeciwdziałanie alkoholizmowi</t>
  </si>
  <si>
    <t>zakup środków żywności</t>
  </si>
  <si>
    <t>Pomoc społeczna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</si>
  <si>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</si>
  <si>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</si>
  <si>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</si>
  <si>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</si>
  <si>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 xml:space="preserve">świadczenia społeczne </t>
  </si>
  <si>
    <t xml:space="preserve">Składki na ubezpieczenia zdrowotne za osoby pobierające niektóre świadczenia z pomocy społecznej </t>
  </si>
  <si>
    <t>składki na ubezpieczenia zdrowotne</t>
  </si>
  <si>
    <t>Zasiłki i pomoc w naturze oraz składki na ubezpieczenia społeczne</t>
  </si>
  <si>
    <t>Dodatki mieszkaniowe</t>
  </si>
  <si>
    <t>Ośrodki pomocy społecznej</t>
  </si>
  <si>
    <t>4140</t>
  </si>
  <si>
    <t>Opłata z tytułu zakupu usług telekomunikacyjnych telefonii komórkowej</t>
  </si>
  <si>
    <t>Edukacyjna opieka wychowawcza</t>
  </si>
  <si>
    <t>Świetlice szkolne</t>
  </si>
  <si>
    <t>Pomoc materialna dla ucznia</t>
  </si>
  <si>
    <t>Gospodarka komunalna i ochrona środowiska</t>
  </si>
  <si>
    <t>Oświetlenie ulic, placów i dróg</t>
  </si>
  <si>
    <t>Kultura i ochrona dziedzictwa narodowego</t>
  </si>
  <si>
    <t>Domy i ośrodki kultury, świetlice i kluby</t>
  </si>
  <si>
    <t>Kultura fizyczna i sport</t>
  </si>
  <si>
    <t>dotacja celowa z budżetu na finansowanie lub dofinansowanie zadań zleconych do realizacji stowarzyszeniom</t>
  </si>
  <si>
    <t>Razem</t>
  </si>
  <si>
    <t>Drogi publiczne gminne</t>
  </si>
  <si>
    <t>4210</t>
  </si>
  <si>
    <t>6050</t>
  </si>
  <si>
    <t>4430</t>
  </si>
  <si>
    <t>Pozostałe zadania w zakresie polityki społecznej</t>
  </si>
  <si>
    <t>zwrot dotacji wykorzystanych niezgodnie z przeznaczeniem lub pobranych w nadmiernej wysokości</t>
  </si>
  <si>
    <t>Oczyszczanie miast i wsi</t>
  </si>
  <si>
    <t>Utrzymanie zieleni w miastach i gminach</t>
  </si>
  <si>
    <t>dotacja podmiotowa z budżetu dla samorządowej instytucji kultury</t>
  </si>
  <si>
    <t>Biblioteki</t>
  </si>
  <si>
    <t>Instytucje kultury fizycznej</t>
  </si>
  <si>
    <t>opłaty z tytułu zakupu usług telekomunikacyjnych  telefonii stacjonarnej</t>
  </si>
  <si>
    <t>opłaty na rzecz budżetów jednostek samorządu terytorialnego</t>
  </si>
  <si>
    <t>4410</t>
  </si>
  <si>
    <t>Plan po zmianach</t>
  </si>
  <si>
    <t>01095</t>
  </si>
  <si>
    <t>opłaty na rzecz budżetów j.s.t.</t>
  </si>
  <si>
    <t>inne formy pomocy dla uczniów</t>
  </si>
  <si>
    <t>stypendia  dla uczniów</t>
  </si>
  <si>
    <t>Podróże służbowe krajowe</t>
  </si>
  <si>
    <t>8020</t>
  </si>
  <si>
    <t>Promocja jednostek samorządu terytorialnego</t>
  </si>
  <si>
    <t>Rozliczenia z tytułu poręczeń i gwarancji udzielonych przez Skarb Państwa lub jednostkę samorządu terytorialnego</t>
  </si>
  <si>
    <t>Zwalczanie narkomanii</t>
  </si>
  <si>
    <t>Usługi opiekuńcze i specjalistyczne usługi opiekuńcze</t>
  </si>
  <si>
    <t>Kolonie i obozy oraz inne formy wypoczynku dzieci i młodzieży szkolnej, a także szkolenia młodzieży</t>
  </si>
  <si>
    <t>Pozostałe zadania w zakresie kultury</t>
  </si>
  <si>
    <t>dotacja celowa na pomoc finansową udzielaną między jednostkami samorządu terytorialnego na dofinansowanie własnych zadań inwestycyjnych i zakupów inwestycyjnych</t>
  </si>
  <si>
    <t>wypłaty z tytułu gwarancji i poręczeń</t>
  </si>
  <si>
    <t>Dział</t>
  </si>
  <si>
    <t>Rozdział</t>
  </si>
  <si>
    <t>% wykonania</t>
  </si>
  <si>
    <t>Wykonanie planu wydatków budżetowych w układzie tabelarycznym</t>
  </si>
  <si>
    <t>Zasiłki stałe</t>
  </si>
  <si>
    <t>Wpływy i wydatki związane z gromadzeniem środków z opłat i kar za korzystanie ze środowiska</t>
  </si>
  <si>
    <t>Zobowiązania wymagalne</t>
  </si>
  <si>
    <t>70001</t>
  </si>
  <si>
    <t>Komendy Powiatowe Policji</t>
  </si>
  <si>
    <t>Wpłaty od jednostek na fundusz celowy</t>
  </si>
  <si>
    <t>dotacja podmiotowa z budzetu dla niepublicznej szkoły lub innej placówki oswiatowo-wychowawczej</t>
  </si>
  <si>
    <t>nagrody i wydatki niezaliczane do wynagrodzeń</t>
  </si>
  <si>
    <t>oplata z tytułu zakupu usług telekomunikacyjnych</t>
  </si>
  <si>
    <t>dotacja celowa z budżetu na finasowanie lub dofinasowanie zadańzleconych do realizacji stowarzyszeniom</t>
  </si>
  <si>
    <t>dotacja przedmiotowa z budżetu dla zakladu budzetowego</t>
  </si>
  <si>
    <t>4590</t>
  </si>
  <si>
    <t>2710</t>
  </si>
  <si>
    <t>dotacja celowa na pomoc finansową udzielaną między jednostkami samorządu terytorialnego na dofinansowanie własnych zadań bieżących</t>
  </si>
  <si>
    <t>wpłaty na Państwowy Fundusz Rehabilitacji Osób Niepełnosprawnych</t>
  </si>
  <si>
    <t>koszty emisji skarbowych  papierów wartościowych oraz inne opłaty i prowizje</t>
  </si>
  <si>
    <t>8110</t>
  </si>
  <si>
    <t>odstetki od samorządowych papierów wartościowych  lub zaciągniętych przez jst kredytów i pozyczek</t>
  </si>
  <si>
    <t>6800</t>
  </si>
  <si>
    <t>rezerwy na inwestycje i inne zakupy inwestycyjne</t>
  </si>
  <si>
    <t>4220</t>
  </si>
  <si>
    <t>Programy polityki zdrowotnej</t>
  </si>
  <si>
    <t>Izby wytrzeźwień</t>
  </si>
  <si>
    <t>dotacja celowa na pomoc finansową udzielaną między jst na dofinansowanie własnych zadań bieżących</t>
  </si>
  <si>
    <t>Koszty postepowania sądowego i prokuratorskiego</t>
  </si>
  <si>
    <t>4500</t>
  </si>
  <si>
    <t>Pozostałe podatki na rzecz budżetów jst</t>
  </si>
  <si>
    <t>Różne rozliczenia finansowe</t>
  </si>
  <si>
    <t>Kary i odszkodowania wypłacane na rzecz osób fizycznych</t>
  </si>
  <si>
    <t>Rodziny zastępcze</t>
  </si>
  <si>
    <t>odsetki od dotacji wykorzystanych niezgodnie z przeznaczeniem lub pobranych w nadmiernej wysokości</t>
  </si>
  <si>
    <t xml:space="preserve">  </t>
  </si>
  <si>
    <t>Załącznik nr 2  do informacji opisowe z wykonania budżetu za 2013r.</t>
  </si>
  <si>
    <t>Wykonanie 31.12.2013</t>
  </si>
  <si>
    <t>Wynagrodzenia agencyjno-prowizyjne</t>
  </si>
  <si>
    <t>Kary i odszkodowania wypłacone na rzecz osób prawnych i innych jhednostek organizacyjnych</t>
  </si>
  <si>
    <t>4560</t>
  </si>
  <si>
    <t>zwrot dotacji oraz płatności, w tym wykorzystanych niezgodnie z przeznaczeniem lub wykorzystanych z naruszeniem procedur</t>
  </si>
  <si>
    <t>Odsetki od dotacji oraz płatności wykorzystanych niezgodnie z przeznaczeniem lub wykorzystanych z naruszeniem procedur</t>
  </si>
  <si>
    <t>8090</t>
  </si>
  <si>
    <t>dotacje celowe otrzymane z gminy na zadania bieżące realizowane na podst.porozumień</t>
  </si>
  <si>
    <t xml:space="preserve"> n </t>
  </si>
  <si>
    <t>Pokrycie ujemnego wyniku  finansowego i przejętych zobowiazań po likwidowanych i przekształcanych jednostkach zaliczanych do sektora f.p.</t>
  </si>
  <si>
    <t>dotacja celowa na pomoc finansową udzielaną miedzy jst na dofinansowanie własnych zadan bieżących</t>
  </si>
  <si>
    <t>4010</t>
  </si>
  <si>
    <t>4110</t>
  </si>
  <si>
    <t>4120</t>
  </si>
  <si>
    <t>Wspieranie rodziny</t>
  </si>
  <si>
    <t>Koszty postępowania sądowego i prokuratorskiego</t>
  </si>
  <si>
    <t>wydatki  na zakupy inwestycyjne jednostek budżetowych</t>
  </si>
  <si>
    <t>Gospodarka odpadami</t>
  </si>
  <si>
    <t>Podatek od nieruchomości</t>
  </si>
  <si>
    <t>podróże słuzbowe zagraniczne</t>
  </si>
  <si>
    <t>w tym wydatki z dotacji:</t>
  </si>
  <si>
    <t>Plan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</si>
</sst>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.0"/>
    <numFmt numFmtId="166" formatCode="0.0%"/>
    <numFmt numFmtId="167" formatCode="[$-415]d\ mmmm\ yyyy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 Black"/>
      <family val="2"/>
    </font>
    <font>
      <b/>
      <u val="single"/>
      <sz val="16"/>
      <color indexed="8"/>
      <name val="Arial Black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9"/>
      <color indexed="51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0"/>
      <name val="Czcionka tekstu podstawowego"/>
      <family val="2"/>
    </font>
    <font>
      <b/>
      <sz val="13"/>
      <color indexed="60"/>
      <name val="Czcionka tekstu podstawowego"/>
      <family val="2"/>
    </font>
    <font>
      <b/>
      <sz val="11"/>
      <color indexed="6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9"/>
      <color indexed="6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0"/>
      <name val="Tw Cen M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Tw Cen MT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vertical="center"/>
    </xf>
    <xf numFmtId="10" fontId="8" fillId="34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 wrapText="1"/>
    </xf>
    <xf numFmtId="10" fontId="6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 wrapText="1"/>
    </xf>
    <xf numFmtId="10" fontId="11" fillId="0" borderId="12" xfId="0" applyNumberFormat="1" applyFont="1" applyFill="1" applyBorder="1" applyAlignment="1">
      <alignment horizontal="right" vertical="center" wrapText="1"/>
    </xf>
    <xf numFmtId="4" fontId="11" fillId="35" borderId="12" xfId="0" applyNumberFormat="1" applyFont="1" applyFill="1" applyBorder="1" applyAlignment="1">
      <alignment horizontal="right" vertical="center"/>
    </xf>
    <xf numFmtId="10" fontId="6" fillId="36" borderId="12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10" fontId="12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vertical="center"/>
    </xf>
    <xf numFmtId="4" fontId="6" fillId="35" borderId="12" xfId="0" applyNumberFormat="1" applyFont="1" applyFill="1" applyBorder="1" applyAlignment="1">
      <alignment vertical="center" wrapText="1"/>
    </xf>
    <xf numFmtId="10" fontId="6" fillId="35" borderId="12" xfId="0" applyNumberFormat="1" applyFont="1" applyFill="1" applyBorder="1" applyAlignment="1">
      <alignment horizontal="right" vertical="center" wrapText="1"/>
    </xf>
    <xf numFmtId="164" fontId="11" fillId="35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left" vertical="center"/>
    </xf>
    <xf numFmtId="10" fontId="11" fillId="35" borderId="12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4" fontId="11" fillId="35" borderId="12" xfId="0" applyNumberFormat="1" applyFont="1" applyFill="1" applyBorder="1" applyAlignment="1">
      <alignment vertical="center"/>
    </xf>
    <xf numFmtId="4" fontId="11" fillId="35" borderId="12" xfId="0" applyNumberFormat="1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center" vertical="center"/>
    </xf>
    <xf numFmtId="49" fontId="11" fillId="35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 quotePrefix="1">
      <alignment horizontal="center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4" fontId="11" fillId="35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64" fontId="11" fillId="35" borderId="12" xfId="0" applyNumberFormat="1" applyFont="1" applyFill="1" applyBorder="1" applyAlignment="1" quotePrefix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35" borderId="12" xfId="0" applyNumberFormat="1" applyFont="1" applyFill="1" applyBorder="1" applyAlignment="1">
      <alignment horizontal="center" vertical="center" wrapText="1"/>
    </xf>
    <xf numFmtId="164" fontId="11" fillId="35" borderId="12" xfId="0" applyNumberFormat="1" applyFont="1" applyFill="1" applyBorder="1" applyAlignment="1">
      <alignment horizontal="center" vertical="center" wrapText="1"/>
    </xf>
    <xf numFmtId="49" fontId="11" fillId="35" borderId="12" xfId="0" applyNumberFormat="1" applyFont="1" applyFill="1" applyBorder="1" applyAlignment="1">
      <alignment horizontal="center" vertical="center" wrapText="1"/>
    </xf>
    <xf numFmtId="10" fontId="6" fillId="37" borderId="12" xfId="0" applyNumberFormat="1" applyFont="1" applyFill="1" applyBorder="1" applyAlignment="1">
      <alignment horizontal="right" vertical="center" wrapText="1"/>
    </xf>
    <xf numFmtId="164" fontId="6" fillId="38" borderId="12" xfId="0" applyNumberFormat="1" applyFont="1" applyFill="1" applyBorder="1" applyAlignment="1">
      <alignment horizontal="center" vertical="center"/>
    </xf>
    <xf numFmtId="49" fontId="6" fillId="38" borderId="12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left" vertical="center" wrapText="1"/>
    </xf>
    <xf numFmtId="4" fontId="6" fillId="38" borderId="12" xfId="0" applyNumberFormat="1" applyFont="1" applyFill="1" applyBorder="1" applyAlignment="1">
      <alignment vertical="center"/>
    </xf>
    <xf numFmtId="4" fontId="6" fillId="38" borderId="12" xfId="0" applyNumberFormat="1" applyFont="1" applyFill="1" applyBorder="1" applyAlignment="1">
      <alignment vertical="center" wrapText="1"/>
    </xf>
    <xf numFmtId="10" fontId="6" fillId="38" borderId="12" xfId="0" applyNumberFormat="1" applyFont="1" applyFill="1" applyBorder="1" applyAlignment="1">
      <alignment horizontal="right" vertical="center" wrapText="1"/>
    </xf>
    <xf numFmtId="4" fontId="6" fillId="38" borderId="12" xfId="0" applyNumberFormat="1" applyFont="1" applyFill="1" applyBorder="1" applyAlignment="1">
      <alignment horizontal="right" vertical="center"/>
    </xf>
    <xf numFmtId="10" fontId="6" fillId="39" borderId="12" xfId="0" applyNumberFormat="1" applyFont="1" applyFill="1" applyBorder="1" applyAlignment="1">
      <alignment horizontal="right" vertical="center" wrapText="1"/>
    </xf>
    <xf numFmtId="0" fontId="6" fillId="38" borderId="12" xfId="0" applyFont="1" applyFill="1" applyBorder="1" applyAlignment="1">
      <alignment horizontal="center" vertical="center"/>
    </xf>
    <xf numFmtId="164" fontId="10" fillId="40" borderId="12" xfId="0" applyNumberFormat="1" applyFont="1" applyFill="1" applyBorder="1" applyAlignment="1">
      <alignment horizontal="center" vertical="center"/>
    </xf>
    <xf numFmtId="0" fontId="10" fillId="40" borderId="12" xfId="0" applyFont="1" applyFill="1" applyBorder="1" applyAlignment="1">
      <alignment horizontal="center" vertical="center" wrapText="1"/>
    </xf>
    <xf numFmtId="3" fontId="10" fillId="40" borderId="13" xfId="0" applyNumberFormat="1" applyFont="1" applyFill="1" applyBorder="1" applyAlignment="1">
      <alignment horizontal="center" vertical="center"/>
    </xf>
    <xf numFmtId="10" fontId="10" fillId="40" borderId="13" xfId="0" applyNumberFormat="1" applyFont="1" applyFill="1" applyBorder="1" applyAlignment="1">
      <alignment horizontal="center" vertical="center" wrapText="1"/>
    </xf>
    <xf numFmtId="0" fontId="10" fillId="40" borderId="13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164" fontId="13" fillId="38" borderId="12" xfId="0" applyNumberFormat="1" applyFont="1" applyFill="1" applyBorder="1" applyAlignment="1">
      <alignment horizontal="center" vertical="center"/>
    </xf>
    <xf numFmtId="49" fontId="13" fillId="38" borderId="12" xfId="0" applyNumberFormat="1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left" vertical="center" wrapText="1"/>
    </xf>
    <xf numFmtId="4" fontId="13" fillId="38" borderId="12" xfId="0" applyNumberFormat="1" applyFont="1" applyFill="1" applyBorder="1" applyAlignment="1">
      <alignment vertical="center" wrapText="1"/>
    </xf>
    <xf numFmtId="164" fontId="6" fillId="39" borderId="12" xfId="0" applyNumberFormat="1" applyFont="1" applyFill="1" applyBorder="1" applyAlignment="1">
      <alignment horizontal="center" vertical="center" wrapText="1"/>
    </xf>
    <xf numFmtId="164" fontId="6" fillId="39" borderId="12" xfId="0" applyNumberFormat="1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left" vertical="center" wrapText="1"/>
    </xf>
    <xf numFmtId="4" fontId="6" fillId="39" borderId="12" xfId="0" applyNumberFormat="1" applyFont="1" applyFill="1" applyBorder="1" applyAlignment="1">
      <alignment vertical="center" wrapText="1"/>
    </xf>
    <xf numFmtId="4" fontId="6" fillId="37" borderId="12" xfId="0" applyNumberFormat="1" applyFont="1" applyFill="1" applyBorder="1" applyAlignment="1">
      <alignment horizontal="right" vertical="center" wrapText="1"/>
    </xf>
    <xf numFmtId="164" fontId="6" fillId="38" borderId="12" xfId="0" applyNumberFormat="1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vertical="center" wrapText="1"/>
    </xf>
    <xf numFmtId="4" fontId="6" fillId="38" borderId="12" xfId="0" applyNumberFormat="1" applyFont="1" applyFill="1" applyBorder="1" applyAlignment="1">
      <alignment horizontal="right" vertical="center" wrapText="1"/>
    </xf>
    <xf numFmtId="10" fontId="13" fillId="36" borderId="12" xfId="0" applyNumberFormat="1" applyFont="1" applyFill="1" applyBorder="1" applyAlignment="1">
      <alignment horizontal="right" vertical="center" wrapText="1"/>
    </xf>
    <xf numFmtId="10" fontId="12" fillId="36" borderId="12" xfId="0" applyNumberFormat="1" applyFont="1" applyFill="1" applyBorder="1" applyAlignment="1">
      <alignment horizontal="right" vertical="center" wrapText="1"/>
    </xf>
    <xf numFmtId="10" fontId="6" fillId="41" borderId="12" xfId="0" applyNumberFormat="1" applyFont="1" applyFill="1" applyBorder="1" applyAlignment="1">
      <alignment horizontal="right" vertical="center" wrapText="1"/>
    </xf>
    <xf numFmtId="10" fontId="11" fillId="41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10" fontId="6" fillId="0" borderId="12" xfId="54" applyNumberFormat="1" applyFont="1" applyFill="1" applyBorder="1" applyAlignment="1">
      <alignment vertical="center"/>
    </xf>
    <xf numFmtId="164" fontId="6" fillId="42" borderId="12" xfId="0" applyNumberFormat="1" applyFont="1" applyFill="1" applyBorder="1" applyAlignment="1">
      <alignment horizontal="center" vertical="center"/>
    </xf>
    <xf numFmtId="49" fontId="6" fillId="42" borderId="12" xfId="0" applyNumberFormat="1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left" vertical="center" wrapText="1"/>
    </xf>
    <xf numFmtId="4" fontId="6" fillId="42" borderId="12" xfId="0" applyNumberFormat="1" applyFont="1" applyFill="1" applyBorder="1" applyAlignment="1">
      <alignment vertical="center" wrapText="1"/>
    </xf>
    <xf numFmtId="0" fontId="0" fillId="41" borderId="0" xfId="0" applyFont="1" applyFill="1" applyAlignment="1">
      <alignment/>
    </xf>
    <xf numFmtId="164" fontId="13" fillId="36" borderId="12" xfId="0" applyNumberFormat="1" applyFont="1" applyFill="1" applyBorder="1" applyAlignment="1">
      <alignment horizontal="center" vertical="center"/>
    </xf>
    <xf numFmtId="49" fontId="13" fillId="36" borderId="12" xfId="0" applyNumberFormat="1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left" vertical="center" wrapText="1"/>
    </xf>
    <xf numFmtId="4" fontId="13" fillId="36" borderId="12" xfId="0" applyNumberFormat="1" applyFont="1" applyFill="1" applyBorder="1" applyAlignment="1">
      <alignment vertical="center" wrapText="1"/>
    </xf>
    <xf numFmtId="49" fontId="12" fillId="36" borderId="12" xfId="0" applyNumberFormat="1" applyFont="1" applyFill="1" applyBorder="1" applyAlignment="1">
      <alignment horizontal="center" vertical="center"/>
    </xf>
    <xf numFmtId="4" fontId="12" fillId="36" borderId="12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vertical="center"/>
    </xf>
    <xf numFmtId="10" fontId="12" fillId="41" borderId="12" xfId="0" applyNumberFormat="1" applyFont="1" applyFill="1" applyBorder="1" applyAlignment="1">
      <alignment horizontal="right" vertical="center" wrapText="1"/>
    </xf>
    <xf numFmtId="4" fontId="12" fillId="35" borderId="12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top" wrapText="1"/>
    </xf>
    <xf numFmtId="164" fontId="6" fillId="36" borderId="12" xfId="0" applyNumberFormat="1" applyFont="1" applyFill="1" applyBorder="1" applyAlignment="1">
      <alignment horizontal="center" vertical="center" wrapText="1"/>
    </xf>
    <xf numFmtId="164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left" vertical="center" wrapText="1"/>
    </xf>
    <xf numFmtId="4" fontId="6" fillId="36" borderId="12" xfId="0" applyNumberFormat="1" applyFont="1" applyFill="1" applyBorder="1" applyAlignment="1">
      <alignment vertical="center" wrapText="1"/>
    </xf>
    <xf numFmtId="164" fontId="11" fillId="36" borderId="12" xfId="0" applyNumberFormat="1" applyFont="1" applyFill="1" applyBorder="1" applyAlignment="1">
      <alignment horizontal="center" vertical="center"/>
    </xf>
    <xf numFmtId="4" fontId="11" fillId="36" borderId="12" xfId="0" applyNumberFormat="1" applyFont="1" applyFill="1" applyBorder="1" applyAlignment="1">
      <alignment vertical="center" wrapText="1"/>
    </xf>
    <xf numFmtId="164" fontId="11" fillId="41" borderId="12" xfId="0" applyNumberFormat="1" applyFont="1" applyFill="1" applyBorder="1" applyAlignment="1">
      <alignment horizontal="center" vertical="center"/>
    </xf>
    <xf numFmtId="0" fontId="11" fillId="41" borderId="12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" fontId="13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4" fontId="8" fillId="34" borderId="14" xfId="0" applyNumberFormat="1" applyFont="1" applyFill="1" applyBorder="1" applyAlignment="1">
      <alignment horizontal="center" vertical="center"/>
    </xf>
    <xf numFmtId="164" fontId="8" fillId="34" borderId="1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10" fontId="8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Średni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2"/>
  <sheetViews>
    <sheetView tabSelected="1" zoomScale="73" zoomScaleNormal="73" workbookViewId="0" topLeftCell="A1">
      <pane ySplit="7" topLeftCell="A8" activePane="bottomLeft" state="frozen"/>
      <selection pane="topLeft" activeCell="A1" sqref="A1"/>
      <selection pane="bottomLeft" activeCell="A493" sqref="A493"/>
    </sheetView>
  </sheetViews>
  <sheetFormatPr defaultColWidth="8.8515625" defaultRowHeight="12.75" outlineLevelRow="1"/>
  <cols>
    <col min="1" max="1" width="7.28125" style="0" customWidth="1"/>
    <col min="2" max="2" width="10.7109375" style="0" customWidth="1"/>
    <col min="3" max="3" width="6.421875" style="0" customWidth="1"/>
    <col min="4" max="4" width="41.140625" style="0" customWidth="1"/>
    <col min="5" max="5" width="18.8515625" style="0" customWidth="1"/>
    <col min="6" max="7" width="0" style="0" hidden="1" customWidth="1"/>
    <col min="8" max="8" width="21.421875" style="0" customWidth="1"/>
    <col min="9" max="9" width="20.421875" style="0" customWidth="1"/>
    <col min="10" max="10" width="17.8515625" style="0" customWidth="1"/>
    <col min="11" max="11" width="8.00390625" style="0" customWidth="1"/>
    <col min="12" max="12" width="11.57421875" style="0" customWidth="1"/>
    <col min="13" max="13" width="19.57421875" style="0" customWidth="1"/>
  </cols>
  <sheetData>
    <row r="1" spans="1:10" s="6" customFormat="1" ht="26.25" customHeight="1">
      <c r="A1" s="1"/>
      <c r="B1" s="2"/>
      <c r="C1" s="2"/>
      <c r="D1" s="3"/>
      <c r="E1" s="4"/>
      <c r="F1" s="4"/>
      <c r="G1" s="5"/>
      <c r="H1" s="17"/>
      <c r="I1" s="137" t="s">
        <v>183</v>
      </c>
      <c r="J1" s="137"/>
    </row>
    <row r="2" spans="1:10" s="6" customFormat="1" ht="22.5" customHeight="1">
      <c r="A2" s="1"/>
      <c r="B2" s="2"/>
      <c r="C2" s="2"/>
      <c r="D2" s="3"/>
      <c r="E2" s="4"/>
      <c r="F2" s="4"/>
      <c r="G2" s="5"/>
      <c r="H2" s="17"/>
      <c r="I2" s="137"/>
      <c r="J2" s="137"/>
    </row>
    <row r="3" spans="1:10" ht="46.5" customHeight="1">
      <c r="A3" s="138" t="s">
        <v>150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2" ht="15" thickBot="1">
      <c r="A4" s="1"/>
      <c r="B4" s="2"/>
      <c r="C4" s="2"/>
      <c r="D4" s="3"/>
      <c r="E4" s="4"/>
      <c r="F4" s="4"/>
      <c r="G4" s="5"/>
      <c r="H4" s="5"/>
      <c r="I4" s="5"/>
      <c r="J4" s="4"/>
      <c r="L4" s="82"/>
    </row>
    <row r="5" spans="1:12" ht="20.25" thickTop="1">
      <c r="A5" s="139" t="s">
        <v>147</v>
      </c>
      <c r="B5" s="139" t="s">
        <v>148</v>
      </c>
      <c r="C5" s="139" t="s">
        <v>0</v>
      </c>
      <c r="D5" s="141" t="s">
        <v>1</v>
      </c>
      <c r="E5" s="143" t="s">
        <v>132</v>
      </c>
      <c r="F5" s="19"/>
      <c r="G5" s="19"/>
      <c r="H5" s="143" t="s">
        <v>184</v>
      </c>
      <c r="I5" s="144" t="s">
        <v>149</v>
      </c>
      <c r="J5" s="143" t="s">
        <v>153</v>
      </c>
      <c r="L5" s="82"/>
    </row>
    <row r="6" spans="1:13" ht="58.5">
      <c r="A6" s="140"/>
      <c r="B6" s="140"/>
      <c r="C6" s="140"/>
      <c r="D6" s="142"/>
      <c r="E6" s="143"/>
      <c r="F6" s="18" t="s">
        <v>2</v>
      </c>
      <c r="G6" s="20" t="s">
        <v>3</v>
      </c>
      <c r="H6" s="143"/>
      <c r="I6" s="144"/>
      <c r="J6" s="143"/>
      <c r="M6" s="8"/>
    </row>
    <row r="7" spans="1:13" ht="19.5">
      <c r="A7" s="77">
        <v>1</v>
      </c>
      <c r="B7" s="77">
        <v>2</v>
      </c>
      <c r="C7" s="77">
        <v>3</v>
      </c>
      <c r="D7" s="78">
        <v>4</v>
      </c>
      <c r="E7" s="79">
        <v>5</v>
      </c>
      <c r="F7" s="79" t="s">
        <v>4</v>
      </c>
      <c r="G7" s="80" t="s">
        <v>5</v>
      </c>
      <c r="H7" s="79">
        <v>6</v>
      </c>
      <c r="I7" s="81">
        <v>7</v>
      </c>
      <c r="J7" s="79">
        <v>8</v>
      </c>
      <c r="M7" s="8"/>
    </row>
    <row r="8" spans="1:10" ht="25.5" customHeight="1">
      <c r="A8" s="69" t="s">
        <v>6</v>
      </c>
      <c r="B8" s="76"/>
      <c r="C8" s="76"/>
      <c r="D8" s="70" t="s">
        <v>7</v>
      </c>
      <c r="E8" s="74">
        <f>SUM(E9+E11)</f>
        <v>6327.09</v>
      </c>
      <c r="F8" s="74">
        <f>SUM(F9)</f>
        <v>0</v>
      </c>
      <c r="G8" s="74">
        <f>SUM(G9)</f>
        <v>0</v>
      </c>
      <c r="H8" s="74">
        <f>SUM(H9+H11)</f>
        <v>6318.35</v>
      </c>
      <c r="I8" s="73">
        <f>H8/E8</f>
        <v>0.9986186382681455</v>
      </c>
      <c r="J8" s="74">
        <f>SUM(J9+J11)</f>
        <v>0</v>
      </c>
    </row>
    <row r="9" spans="1:10" ht="24" customHeight="1">
      <c r="A9" s="21"/>
      <c r="B9" s="22" t="s">
        <v>8</v>
      </c>
      <c r="C9" s="21"/>
      <c r="D9" s="23" t="s">
        <v>9</v>
      </c>
      <c r="E9" s="24">
        <f>E10</f>
        <v>600</v>
      </c>
      <c r="F9" s="24"/>
      <c r="G9" s="25"/>
      <c r="H9" s="24">
        <f>H10</f>
        <v>592</v>
      </c>
      <c r="I9" s="100">
        <f>I10</f>
        <v>0.9866666666666667</v>
      </c>
      <c r="J9" s="27">
        <f>SUM(J10)</f>
        <v>0</v>
      </c>
    </row>
    <row r="10" spans="1:10" ht="45">
      <c r="A10" s="21"/>
      <c r="B10" s="22"/>
      <c r="C10" s="28">
        <v>2850</v>
      </c>
      <c r="D10" s="29" t="s">
        <v>10</v>
      </c>
      <c r="E10" s="30">
        <v>600</v>
      </c>
      <c r="F10" s="30"/>
      <c r="G10" s="31"/>
      <c r="H10" s="30">
        <v>592</v>
      </c>
      <c r="I10" s="32">
        <f aca="true" t="shared" si="0" ref="I10:I42">H10/E10</f>
        <v>0.9866666666666667</v>
      </c>
      <c r="J10" s="33">
        <v>0</v>
      </c>
    </row>
    <row r="11" spans="1:10" ht="35.25" customHeight="1">
      <c r="A11" s="21"/>
      <c r="B11" s="22" t="s">
        <v>133</v>
      </c>
      <c r="C11" s="28"/>
      <c r="D11" s="23" t="s">
        <v>11</v>
      </c>
      <c r="E11" s="24">
        <f>SUM(E12:E13)</f>
        <v>5727.09</v>
      </c>
      <c r="F11" s="30"/>
      <c r="G11" s="31"/>
      <c r="H11" s="24">
        <f>SUM(H12:H13)</f>
        <v>5726.35</v>
      </c>
      <c r="I11" s="34">
        <f t="shared" si="0"/>
        <v>0.9998707895283644</v>
      </c>
      <c r="J11" s="24">
        <f>SUM(J12:J13)</f>
        <v>0</v>
      </c>
    </row>
    <row r="12" spans="1:10" ht="25.5" customHeight="1">
      <c r="A12" s="21"/>
      <c r="B12" s="22"/>
      <c r="C12" s="28">
        <v>4430</v>
      </c>
      <c r="D12" s="29" t="s">
        <v>24</v>
      </c>
      <c r="E12" s="30">
        <v>5615.53</v>
      </c>
      <c r="F12" s="30"/>
      <c r="G12" s="31"/>
      <c r="H12" s="30">
        <v>5614.79</v>
      </c>
      <c r="I12" s="32">
        <f t="shared" si="0"/>
        <v>0.9998682225898535</v>
      </c>
      <c r="J12" s="33">
        <v>0</v>
      </c>
    </row>
    <row r="13" spans="1:10" ht="24" customHeight="1">
      <c r="A13" s="28"/>
      <c r="B13" s="28"/>
      <c r="C13" s="28">
        <v>4300</v>
      </c>
      <c r="D13" s="29" t="s">
        <v>13</v>
      </c>
      <c r="E13" s="30">
        <v>111.56</v>
      </c>
      <c r="F13" s="30"/>
      <c r="G13" s="31"/>
      <c r="H13" s="30">
        <v>111.56</v>
      </c>
      <c r="I13" s="32">
        <f t="shared" si="0"/>
        <v>1</v>
      </c>
      <c r="J13" s="33">
        <v>0</v>
      </c>
    </row>
    <row r="14" spans="1:10" ht="28.5" customHeight="1">
      <c r="A14" s="69" t="s">
        <v>14</v>
      </c>
      <c r="B14" s="68"/>
      <c r="C14" s="68"/>
      <c r="D14" s="70" t="s">
        <v>15</v>
      </c>
      <c r="E14" s="74">
        <f>SUM(E15+E18)</f>
        <v>758319</v>
      </c>
      <c r="F14" s="71">
        <f>SUM(F18)</f>
        <v>0</v>
      </c>
      <c r="G14" s="71">
        <f>SUM(G18)</f>
        <v>0</v>
      </c>
      <c r="H14" s="74">
        <f>SUM(H15+H18)</f>
        <v>749700.0700000001</v>
      </c>
      <c r="I14" s="75">
        <f t="shared" si="0"/>
        <v>0.9886341631951726</v>
      </c>
      <c r="J14" s="74">
        <f>SUM(J15+J18)</f>
        <v>0</v>
      </c>
    </row>
    <row r="15" spans="1:10" ht="24" customHeight="1">
      <c r="A15" s="22"/>
      <c r="B15" s="35">
        <v>60016</v>
      </c>
      <c r="C15" s="35"/>
      <c r="D15" s="23" t="s">
        <v>118</v>
      </c>
      <c r="E15" s="24">
        <f>SUM(E16:E17)</f>
        <v>367443</v>
      </c>
      <c r="F15" s="24"/>
      <c r="G15" s="24"/>
      <c r="H15" s="24">
        <f>SUM(H16:H17)</f>
        <v>359786.24</v>
      </c>
      <c r="I15" s="26">
        <f t="shared" si="0"/>
        <v>0.9791620469025127</v>
      </c>
      <c r="J15" s="24">
        <f>SUM(J16:J17)</f>
        <v>0</v>
      </c>
    </row>
    <row r="16" spans="1:10" ht="30">
      <c r="A16" s="22"/>
      <c r="B16" s="35"/>
      <c r="C16" s="28">
        <v>6050</v>
      </c>
      <c r="D16" s="29" t="s">
        <v>20</v>
      </c>
      <c r="E16" s="30">
        <v>207443</v>
      </c>
      <c r="F16" s="30"/>
      <c r="G16" s="30"/>
      <c r="H16" s="30">
        <v>201205.42</v>
      </c>
      <c r="I16" s="37">
        <f t="shared" si="0"/>
        <v>0.9699311136071114</v>
      </c>
      <c r="J16" s="38">
        <v>0</v>
      </c>
    </row>
    <row r="17" spans="1:10" ht="80.25" customHeight="1">
      <c r="A17" s="22"/>
      <c r="B17" s="35"/>
      <c r="C17" s="28">
        <v>6300</v>
      </c>
      <c r="D17" s="29" t="s">
        <v>145</v>
      </c>
      <c r="E17" s="30">
        <v>160000</v>
      </c>
      <c r="F17" s="30"/>
      <c r="G17" s="30"/>
      <c r="H17" s="30">
        <v>158580.82</v>
      </c>
      <c r="I17" s="37"/>
      <c r="J17" s="38"/>
    </row>
    <row r="18" spans="1:10" ht="27.75" customHeight="1">
      <c r="A18" s="35"/>
      <c r="B18" s="22" t="s">
        <v>16</v>
      </c>
      <c r="C18" s="35"/>
      <c r="D18" s="23" t="s">
        <v>11</v>
      </c>
      <c r="E18" s="24">
        <f>SUM(E19:E23)</f>
        <v>390876</v>
      </c>
      <c r="F18" s="24"/>
      <c r="G18" s="24"/>
      <c r="H18" s="24">
        <f>SUM(H19:H23)</f>
        <v>389913.83</v>
      </c>
      <c r="I18" s="26">
        <f t="shared" si="0"/>
        <v>0.9975384265086626</v>
      </c>
      <c r="J18" s="24">
        <f>SUM(J19:J23)</f>
        <v>0</v>
      </c>
    </row>
    <row r="19" spans="1:10" ht="27.75" customHeight="1">
      <c r="A19" s="35"/>
      <c r="B19" s="22"/>
      <c r="C19" s="28">
        <v>4170</v>
      </c>
      <c r="D19" s="46" t="s">
        <v>23</v>
      </c>
      <c r="E19" s="30">
        <v>500</v>
      </c>
      <c r="F19" s="30"/>
      <c r="G19" s="30"/>
      <c r="H19" s="30">
        <v>0</v>
      </c>
      <c r="I19" s="32">
        <v>0</v>
      </c>
      <c r="J19" s="33">
        <v>0</v>
      </c>
    </row>
    <row r="20" spans="1:10" ht="24" customHeight="1">
      <c r="A20" s="28"/>
      <c r="B20" s="28"/>
      <c r="C20" s="28">
        <v>4210</v>
      </c>
      <c r="D20" s="29" t="s">
        <v>18</v>
      </c>
      <c r="E20" s="30">
        <v>13000</v>
      </c>
      <c r="F20" s="30"/>
      <c r="G20" s="31"/>
      <c r="H20" s="30">
        <v>12803.32</v>
      </c>
      <c r="I20" s="32">
        <f t="shared" si="0"/>
        <v>0.9848707692307692</v>
      </c>
      <c r="J20" s="33">
        <v>0</v>
      </c>
    </row>
    <row r="21" spans="1:10" ht="24.75" customHeight="1">
      <c r="A21" s="28"/>
      <c r="B21" s="28"/>
      <c r="C21" s="28">
        <v>4270</v>
      </c>
      <c r="D21" s="29" t="s">
        <v>19</v>
      </c>
      <c r="E21" s="30">
        <v>70900</v>
      </c>
      <c r="F21" s="30"/>
      <c r="G21" s="31"/>
      <c r="H21" s="30">
        <v>70896.93</v>
      </c>
      <c r="I21" s="32">
        <f t="shared" si="0"/>
        <v>0.9999566995768687</v>
      </c>
      <c r="J21" s="33">
        <v>0</v>
      </c>
    </row>
    <row r="22" spans="1:10" ht="25.5" customHeight="1">
      <c r="A22" s="28"/>
      <c r="B22" s="28"/>
      <c r="C22" s="28">
        <v>4300</v>
      </c>
      <c r="D22" s="29" t="s">
        <v>13</v>
      </c>
      <c r="E22" s="30">
        <v>500</v>
      </c>
      <c r="F22" s="30"/>
      <c r="G22" s="31"/>
      <c r="H22" s="30">
        <v>237.58</v>
      </c>
      <c r="I22" s="32">
        <f t="shared" si="0"/>
        <v>0.47516</v>
      </c>
      <c r="J22" s="33">
        <v>0</v>
      </c>
    </row>
    <row r="23" spans="1:10" ht="76.5" customHeight="1">
      <c r="A23" s="28"/>
      <c r="B23" s="28"/>
      <c r="C23" s="28">
        <v>6300</v>
      </c>
      <c r="D23" s="29" t="s">
        <v>145</v>
      </c>
      <c r="E23" s="30">
        <v>305976</v>
      </c>
      <c r="F23" s="30"/>
      <c r="G23" s="31"/>
      <c r="H23" s="30">
        <v>305976</v>
      </c>
      <c r="I23" s="32">
        <f t="shared" si="0"/>
        <v>1</v>
      </c>
      <c r="J23" s="33">
        <v>0</v>
      </c>
    </row>
    <row r="24" spans="1:10" ht="36.75" customHeight="1">
      <c r="A24" s="68">
        <v>700</v>
      </c>
      <c r="B24" s="68"/>
      <c r="C24" s="68"/>
      <c r="D24" s="70" t="s">
        <v>21</v>
      </c>
      <c r="E24" s="71">
        <f>SUM(E25+E30+E38)</f>
        <v>1096980</v>
      </c>
      <c r="F24" s="71">
        <f>SUM(F30)</f>
        <v>0</v>
      </c>
      <c r="G24" s="72">
        <f>F24/E24</f>
        <v>0</v>
      </c>
      <c r="H24" s="71">
        <f>SUM(H25+H30+H38)</f>
        <v>1063576.28</v>
      </c>
      <c r="I24" s="73">
        <f t="shared" si="0"/>
        <v>0.969549381027913</v>
      </c>
      <c r="J24" s="71">
        <f>SUM(J25+J30)</f>
        <v>0</v>
      </c>
    </row>
    <row r="25" spans="1:10" ht="27.75" customHeight="1">
      <c r="A25" s="35"/>
      <c r="B25" s="22" t="s">
        <v>154</v>
      </c>
      <c r="C25" s="35"/>
      <c r="D25" s="23" t="s">
        <v>11</v>
      </c>
      <c r="E25" s="24">
        <f>SUM(E26:E29)</f>
        <v>884866</v>
      </c>
      <c r="F25" s="24"/>
      <c r="G25" s="24"/>
      <c r="H25" s="24">
        <f>SUM(H26:H29)</f>
        <v>870222.93</v>
      </c>
      <c r="I25" s="26">
        <f t="shared" si="0"/>
        <v>0.9834516525666034</v>
      </c>
      <c r="J25" s="24">
        <f>SUM(J26:J29)</f>
        <v>0</v>
      </c>
    </row>
    <row r="26" spans="1:10" ht="34.5" customHeight="1">
      <c r="A26" s="28"/>
      <c r="B26" s="28"/>
      <c r="C26" s="28">
        <v>2650</v>
      </c>
      <c r="D26" s="29" t="s">
        <v>161</v>
      </c>
      <c r="E26" s="30">
        <v>818435</v>
      </c>
      <c r="F26" s="30"/>
      <c r="G26" s="31"/>
      <c r="H26" s="30">
        <v>808693.42</v>
      </c>
      <c r="I26" s="32">
        <f t="shared" si="0"/>
        <v>0.9880973076664611</v>
      </c>
      <c r="J26" s="33">
        <v>0</v>
      </c>
    </row>
    <row r="27" spans="1:10" ht="34.5" customHeight="1">
      <c r="A27" s="28"/>
      <c r="B27" s="28"/>
      <c r="C27" s="28">
        <v>4100</v>
      </c>
      <c r="D27" s="29" t="s">
        <v>185</v>
      </c>
      <c r="E27" s="30">
        <v>27000</v>
      </c>
      <c r="F27" s="30"/>
      <c r="G27" s="31"/>
      <c r="H27" s="30">
        <v>26732.5</v>
      </c>
      <c r="I27" s="32">
        <f t="shared" si="0"/>
        <v>0.9900925925925926</v>
      </c>
      <c r="J27" s="33">
        <v>0</v>
      </c>
    </row>
    <row r="28" spans="1:10" ht="34.5" customHeight="1">
      <c r="A28" s="28"/>
      <c r="B28" s="28"/>
      <c r="C28" s="28">
        <v>4270</v>
      </c>
      <c r="D28" s="46" t="s">
        <v>19</v>
      </c>
      <c r="E28" s="30">
        <v>27000</v>
      </c>
      <c r="F28" s="30"/>
      <c r="G28" s="31"/>
      <c r="H28" s="30">
        <v>22366.1</v>
      </c>
      <c r="I28" s="32">
        <f t="shared" si="0"/>
        <v>0.828374074074074</v>
      </c>
      <c r="J28" s="33">
        <v>0</v>
      </c>
    </row>
    <row r="29" spans="1:10" ht="48.75" customHeight="1">
      <c r="A29" s="28"/>
      <c r="B29" s="28"/>
      <c r="C29" s="28">
        <v>4600</v>
      </c>
      <c r="D29" s="29" t="s">
        <v>186</v>
      </c>
      <c r="E29" s="30">
        <v>12431</v>
      </c>
      <c r="F29" s="30"/>
      <c r="G29" s="31"/>
      <c r="H29" s="30">
        <v>12430.91</v>
      </c>
      <c r="I29" s="32">
        <f t="shared" si="0"/>
        <v>0.9999927600353954</v>
      </c>
      <c r="J29" s="33">
        <v>0</v>
      </c>
    </row>
    <row r="30" spans="1:10" ht="36.75" customHeight="1">
      <c r="A30" s="39"/>
      <c r="B30" s="39">
        <v>70005</v>
      </c>
      <c r="C30" s="39"/>
      <c r="D30" s="40" t="s">
        <v>22</v>
      </c>
      <c r="E30" s="41">
        <f>SUM(E31:E37)</f>
        <v>185514</v>
      </c>
      <c r="F30" s="41">
        <f>SUM(F32:F36)</f>
        <v>0</v>
      </c>
      <c r="G30" s="42">
        <f>F30/E30</f>
        <v>0</v>
      </c>
      <c r="H30" s="41">
        <f>SUM(H31:H37)</f>
        <v>166785.77</v>
      </c>
      <c r="I30" s="43">
        <f t="shared" si="0"/>
        <v>0.8990468104833058</v>
      </c>
      <c r="J30" s="41">
        <f>SUM(J31:J37)</f>
        <v>0</v>
      </c>
    </row>
    <row r="31" spans="1:10" ht="25.5" customHeight="1">
      <c r="A31" s="39"/>
      <c r="B31" s="39"/>
      <c r="C31" s="44">
        <v>4170</v>
      </c>
      <c r="D31" s="45" t="s">
        <v>17</v>
      </c>
      <c r="E31" s="50">
        <v>500</v>
      </c>
      <c r="F31" s="50"/>
      <c r="G31" s="51"/>
      <c r="H31" s="50">
        <v>0</v>
      </c>
      <c r="I31" s="47">
        <f t="shared" si="0"/>
        <v>0</v>
      </c>
      <c r="J31" s="33">
        <v>0</v>
      </c>
    </row>
    <row r="32" spans="1:10" ht="21.75" customHeight="1">
      <c r="A32" s="28"/>
      <c r="B32" s="28"/>
      <c r="C32" s="28">
        <v>4210</v>
      </c>
      <c r="D32" s="29" t="s">
        <v>18</v>
      </c>
      <c r="E32" s="38">
        <v>500</v>
      </c>
      <c r="F32" s="30"/>
      <c r="G32" s="31"/>
      <c r="H32" s="38">
        <v>0</v>
      </c>
      <c r="I32" s="47">
        <f t="shared" si="0"/>
        <v>0</v>
      </c>
      <c r="J32" s="33">
        <v>0</v>
      </c>
    </row>
    <row r="33" spans="1:10" ht="23.25" customHeight="1">
      <c r="A33" s="28"/>
      <c r="B33" s="28"/>
      <c r="C33" s="28">
        <v>4300</v>
      </c>
      <c r="D33" s="29" t="s">
        <v>13</v>
      </c>
      <c r="E33" s="38">
        <v>50514</v>
      </c>
      <c r="F33" s="30"/>
      <c r="G33" s="31"/>
      <c r="H33" s="38">
        <v>47866.64</v>
      </c>
      <c r="I33" s="47">
        <f t="shared" si="0"/>
        <v>0.9475915587757849</v>
      </c>
      <c r="J33" s="33">
        <v>0</v>
      </c>
    </row>
    <row r="34" spans="1:10" ht="22.5" customHeight="1">
      <c r="A34" s="39"/>
      <c r="B34" s="39"/>
      <c r="C34" s="44">
        <v>4430</v>
      </c>
      <c r="D34" s="45" t="s">
        <v>24</v>
      </c>
      <c r="E34" s="50">
        <v>1000</v>
      </c>
      <c r="F34" s="41"/>
      <c r="G34" s="42"/>
      <c r="H34" s="50">
        <v>0</v>
      </c>
      <c r="I34" s="47">
        <f t="shared" si="0"/>
        <v>0</v>
      </c>
      <c r="J34" s="33">
        <v>0</v>
      </c>
    </row>
    <row r="35" spans="1:10" ht="30">
      <c r="A35" s="28"/>
      <c r="B35" s="28"/>
      <c r="C35" s="28">
        <v>4610</v>
      </c>
      <c r="D35" s="29" t="s">
        <v>175</v>
      </c>
      <c r="E35" s="30">
        <v>3000</v>
      </c>
      <c r="F35" s="30"/>
      <c r="G35" s="31"/>
      <c r="H35" s="30">
        <v>2997.93</v>
      </c>
      <c r="I35" s="47">
        <f t="shared" si="0"/>
        <v>0.9993099999999999</v>
      </c>
      <c r="J35" s="33">
        <v>0</v>
      </c>
    </row>
    <row r="36" spans="1:10" ht="30">
      <c r="A36" s="28"/>
      <c r="B36" s="28"/>
      <c r="C36" s="28">
        <v>6050</v>
      </c>
      <c r="D36" s="29" t="s">
        <v>20</v>
      </c>
      <c r="E36" s="30">
        <v>20000</v>
      </c>
      <c r="F36" s="30"/>
      <c r="G36" s="31"/>
      <c r="H36" s="30">
        <v>8445.55</v>
      </c>
      <c r="I36" s="47">
        <f t="shared" si="0"/>
        <v>0.4222775</v>
      </c>
      <c r="J36" s="33">
        <v>0</v>
      </c>
    </row>
    <row r="37" spans="1:10" ht="30">
      <c r="A37" s="28"/>
      <c r="B37" s="28"/>
      <c r="C37" s="28">
        <v>6060</v>
      </c>
      <c r="D37" s="29" t="s">
        <v>20</v>
      </c>
      <c r="E37" s="30">
        <v>110000</v>
      </c>
      <c r="F37" s="30"/>
      <c r="G37" s="31"/>
      <c r="H37" s="30">
        <v>107475.65</v>
      </c>
      <c r="I37" s="47">
        <f>H37/E37</f>
        <v>0.9770513636363636</v>
      </c>
      <c r="J37" s="33">
        <v>0</v>
      </c>
    </row>
    <row r="38" spans="1:10" ht="35.25" customHeight="1">
      <c r="A38" s="35"/>
      <c r="B38" s="35">
        <v>70095</v>
      </c>
      <c r="C38" s="22"/>
      <c r="D38" s="23" t="s">
        <v>11</v>
      </c>
      <c r="E38" s="24">
        <f>SUM(E39)</f>
        <v>26600</v>
      </c>
      <c r="F38" s="24"/>
      <c r="G38" s="25"/>
      <c r="H38" s="24">
        <f>SUM(H39)</f>
        <v>26567.58</v>
      </c>
      <c r="I38" s="26">
        <f>H38/E38</f>
        <v>0.9987812030075188</v>
      </c>
      <c r="J38" s="27">
        <f>SUM(J39:J41)</f>
        <v>0</v>
      </c>
    </row>
    <row r="39" spans="1:10" ht="27.75" customHeight="1">
      <c r="A39" s="28"/>
      <c r="B39" s="28"/>
      <c r="C39" s="48" t="s">
        <v>162</v>
      </c>
      <c r="D39" s="46" t="s">
        <v>25</v>
      </c>
      <c r="E39" s="31">
        <v>26600</v>
      </c>
      <c r="F39" s="30"/>
      <c r="G39" s="31"/>
      <c r="H39" s="31">
        <v>26567.58</v>
      </c>
      <c r="I39" s="47">
        <f>H39/E39</f>
        <v>0.9987812030075188</v>
      </c>
      <c r="J39" s="33">
        <v>0</v>
      </c>
    </row>
    <row r="40" spans="1:10" ht="32.25" customHeight="1">
      <c r="A40" s="68">
        <v>710</v>
      </c>
      <c r="B40" s="68"/>
      <c r="C40" s="69"/>
      <c r="D40" s="70" t="s">
        <v>26</v>
      </c>
      <c r="E40" s="71">
        <f>SUM(E41+E45+E47)</f>
        <v>134966</v>
      </c>
      <c r="F40" s="71">
        <f>SUM(F47)</f>
        <v>0</v>
      </c>
      <c r="G40" s="72">
        <f>F40/E40</f>
        <v>0</v>
      </c>
      <c r="H40" s="71">
        <f>SUM(H41+H45+H47)</f>
        <v>131433.26</v>
      </c>
      <c r="I40" s="73">
        <f t="shared" si="0"/>
        <v>0.9738249633240965</v>
      </c>
      <c r="J40" s="71">
        <f>SUM(J41+J45+J47)</f>
        <v>0</v>
      </c>
    </row>
    <row r="41" spans="1:10" ht="35.25" customHeight="1">
      <c r="A41" s="35"/>
      <c r="B41" s="35">
        <v>71004</v>
      </c>
      <c r="C41" s="22"/>
      <c r="D41" s="23" t="s">
        <v>27</v>
      </c>
      <c r="E41" s="24">
        <f>SUM(E42:E44)</f>
        <v>20200</v>
      </c>
      <c r="F41" s="24"/>
      <c r="G41" s="25"/>
      <c r="H41" s="24">
        <f>SUM(H42:H44)</f>
        <v>17067.82</v>
      </c>
      <c r="I41" s="26">
        <f t="shared" si="0"/>
        <v>0.8449415841584158</v>
      </c>
      <c r="J41" s="27">
        <f>SUM(J43:J44)</f>
        <v>0</v>
      </c>
    </row>
    <row r="42" spans="1:10" ht="78.75" customHeight="1">
      <c r="A42" s="28"/>
      <c r="B42" s="28"/>
      <c r="C42" s="48" t="s">
        <v>163</v>
      </c>
      <c r="D42" s="45" t="s">
        <v>164</v>
      </c>
      <c r="E42" s="31">
        <v>1000</v>
      </c>
      <c r="F42" s="30"/>
      <c r="G42" s="31"/>
      <c r="H42" s="31">
        <v>0</v>
      </c>
      <c r="I42" s="47">
        <f t="shared" si="0"/>
        <v>0</v>
      </c>
      <c r="J42" s="33">
        <v>0</v>
      </c>
    </row>
    <row r="43" spans="1:10" ht="27.75" customHeight="1">
      <c r="A43" s="28"/>
      <c r="B43" s="28"/>
      <c r="C43" s="48" t="s">
        <v>28</v>
      </c>
      <c r="D43" s="46" t="s">
        <v>23</v>
      </c>
      <c r="E43" s="31">
        <v>2000</v>
      </c>
      <c r="F43" s="30"/>
      <c r="G43" s="31"/>
      <c r="H43" s="31">
        <v>0</v>
      </c>
      <c r="I43" s="47">
        <f aca="true" t="shared" si="1" ref="I43:I83">H43/E43</f>
        <v>0</v>
      </c>
      <c r="J43" s="33">
        <v>0</v>
      </c>
    </row>
    <row r="44" spans="1:10" ht="25.5" customHeight="1">
      <c r="A44" s="28"/>
      <c r="B44" s="28"/>
      <c r="C44" s="48" t="s">
        <v>29</v>
      </c>
      <c r="D44" s="29" t="s">
        <v>13</v>
      </c>
      <c r="E44" s="30">
        <v>17200</v>
      </c>
      <c r="F44" s="30"/>
      <c r="G44" s="31"/>
      <c r="H44" s="30">
        <v>17067.82</v>
      </c>
      <c r="I44" s="47">
        <f t="shared" si="1"/>
        <v>0.9923151162790698</v>
      </c>
      <c r="J44" s="33">
        <v>0</v>
      </c>
    </row>
    <row r="45" spans="1:10" ht="36.75" customHeight="1">
      <c r="A45" s="39"/>
      <c r="B45" s="39">
        <v>71014</v>
      </c>
      <c r="C45" s="39"/>
      <c r="D45" s="40" t="s">
        <v>30</v>
      </c>
      <c r="E45" s="41">
        <f>SUM(E46)</f>
        <v>22800</v>
      </c>
      <c r="F45" s="41"/>
      <c r="G45" s="42"/>
      <c r="H45" s="41">
        <f>SUM(H46)</f>
        <v>22404.34</v>
      </c>
      <c r="I45" s="26">
        <f t="shared" si="1"/>
        <v>0.9826464912280701</v>
      </c>
      <c r="J45" s="27">
        <f>SUM(J46:J46)</f>
        <v>0</v>
      </c>
    </row>
    <row r="46" spans="1:10" ht="28.5" customHeight="1">
      <c r="A46" s="44"/>
      <c r="B46" s="44"/>
      <c r="C46" s="49">
        <v>4300</v>
      </c>
      <c r="D46" s="45" t="s">
        <v>13</v>
      </c>
      <c r="E46" s="50">
        <v>22800</v>
      </c>
      <c r="F46" s="50"/>
      <c r="G46" s="51"/>
      <c r="H46" s="50">
        <v>22404.34</v>
      </c>
      <c r="I46" s="47">
        <f t="shared" si="1"/>
        <v>0.9826464912280701</v>
      </c>
      <c r="J46" s="33">
        <v>0</v>
      </c>
    </row>
    <row r="47" spans="1:10" ht="30.75" customHeight="1">
      <c r="A47" s="39"/>
      <c r="B47" s="39">
        <v>71035</v>
      </c>
      <c r="C47" s="52"/>
      <c r="D47" s="40" t="s">
        <v>31</v>
      </c>
      <c r="E47" s="41">
        <f>SUM(E48:E61)</f>
        <v>91966</v>
      </c>
      <c r="F47" s="41">
        <f>SUM(F48:F61)</f>
        <v>0</v>
      </c>
      <c r="G47" s="41">
        <f>SUM(G48:G61)</f>
        <v>0</v>
      </c>
      <c r="H47" s="41">
        <f>SUM(H48:H61)</f>
        <v>91961.1</v>
      </c>
      <c r="I47" s="43">
        <f t="shared" si="1"/>
        <v>0.9999467194397931</v>
      </c>
      <c r="J47" s="41">
        <f>SUM(J48:J61)</f>
        <v>0</v>
      </c>
    </row>
    <row r="48" spans="1:10" ht="30">
      <c r="A48" s="44"/>
      <c r="B48" s="44"/>
      <c r="C48" s="49">
        <v>3020</v>
      </c>
      <c r="D48" s="45" t="s">
        <v>32</v>
      </c>
      <c r="E48" s="50">
        <v>480</v>
      </c>
      <c r="F48" s="50"/>
      <c r="G48" s="51"/>
      <c r="H48" s="50">
        <v>479.63</v>
      </c>
      <c r="I48" s="47">
        <f t="shared" si="1"/>
        <v>0.9992291666666666</v>
      </c>
      <c r="J48" s="33">
        <v>0</v>
      </c>
    </row>
    <row r="49" spans="1:10" ht="23.25" customHeight="1">
      <c r="A49" s="44"/>
      <c r="B49" s="44"/>
      <c r="C49" s="49">
        <v>4010</v>
      </c>
      <c r="D49" s="45" t="s">
        <v>33</v>
      </c>
      <c r="E49" s="50">
        <v>53157</v>
      </c>
      <c r="F49" s="50"/>
      <c r="G49" s="51"/>
      <c r="H49" s="50">
        <v>53156.73</v>
      </c>
      <c r="I49" s="47">
        <f t="shared" si="1"/>
        <v>0.9999949207065862</v>
      </c>
      <c r="J49" s="33">
        <v>0</v>
      </c>
    </row>
    <row r="50" spans="1:10" ht="24.75" customHeight="1">
      <c r="A50" s="44"/>
      <c r="B50" s="44"/>
      <c r="C50" s="49">
        <v>4040</v>
      </c>
      <c r="D50" s="45" t="s">
        <v>34</v>
      </c>
      <c r="E50" s="50">
        <v>6858</v>
      </c>
      <c r="F50" s="50"/>
      <c r="G50" s="51"/>
      <c r="H50" s="50">
        <v>6857.76</v>
      </c>
      <c r="I50" s="47">
        <f t="shared" si="1"/>
        <v>0.9999650043744532</v>
      </c>
      <c r="J50" s="33">
        <v>0</v>
      </c>
    </row>
    <row r="51" spans="1:10" ht="24" customHeight="1">
      <c r="A51" s="44"/>
      <c r="B51" s="44"/>
      <c r="C51" s="49">
        <v>4110</v>
      </c>
      <c r="D51" s="45" t="s">
        <v>35</v>
      </c>
      <c r="E51" s="50">
        <v>10935</v>
      </c>
      <c r="F51" s="50"/>
      <c r="G51" s="51"/>
      <c r="H51" s="50">
        <v>10934.75</v>
      </c>
      <c r="I51" s="47">
        <f t="shared" si="1"/>
        <v>0.9999771376314586</v>
      </c>
      <c r="J51" s="33">
        <v>0</v>
      </c>
    </row>
    <row r="52" spans="1:10" ht="25.5" customHeight="1">
      <c r="A52" s="44"/>
      <c r="B52" s="44"/>
      <c r="C52" s="49">
        <v>4120</v>
      </c>
      <c r="D52" s="45" t="s">
        <v>36</v>
      </c>
      <c r="E52" s="50">
        <v>1554</v>
      </c>
      <c r="F52" s="50"/>
      <c r="G52" s="51"/>
      <c r="H52" s="50">
        <v>1553.83</v>
      </c>
      <c r="I52" s="47">
        <f t="shared" si="1"/>
        <v>0.9998906048906049</v>
      </c>
      <c r="J52" s="33">
        <v>0</v>
      </c>
    </row>
    <row r="53" spans="1:10" ht="28.5" customHeight="1">
      <c r="A53" s="44"/>
      <c r="B53" s="44"/>
      <c r="C53" s="49">
        <v>4210</v>
      </c>
      <c r="D53" s="45" t="s">
        <v>18</v>
      </c>
      <c r="E53" s="50">
        <v>5700</v>
      </c>
      <c r="F53" s="50"/>
      <c r="G53" s="51"/>
      <c r="H53" s="50">
        <v>5699.46</v>
      </c>
      <c r="I53" s="47">
        <f t="shared" si="1"/>
        <v>0.9999052631578947</v>
      </c>
      <c r="J53" s="33">
        <v>0</v>
      </c>
    </row>
    <row r="54" spans="1:10" ht="23.25" customHeight="1">
      <c r="A54" s="44"/>
      <c r="B54" s="44"/>
      <c r="C54" s="49">
        <v>4260</v>
      </c>
      <c r="D54" s="45" t="s">
        <v>37</v>
      </c>
      <c r="E54" s="50">
        <v>2834</v>
      </c>
      <c r="F54" s="50"/>
      <c r="G54" s="51"/>
      <c r="H54" s="50">
        <v>2833.75</v>
      </c>
      <c r="I54" s="47">
        <f t="shared" si="1"/>
        <v>0.9999117854622441</v>
      </c>
      <c r="J54" s="33">
        <v>0</v>
      </c>
    </row>
    <row r="55" spans="1:10" ht="21.75" customHeight="1">
      <c r="A55" s="44"/>
      <c r="B55" s="44"/>
      <c r="C55" s="49">
        <v>4280</v>
      </c>
      <c r="D55" s="45" t="s">
        <v>38</v>
      </c>
      <c r="E55" s="50">
        <v>27</v>
      </c>
      <c r="F55" s="50"/>
      <c r="G55" s="51"/>
      <c r="H55" s="50">
        <v>26.66</v>
      </c>
      <c r="I55" s="47">
        <f t="shared" si="1"/>
        <v>0.9874074074074074</v>
      </c>
      <c r="J55" s="33">
        <v>0</v>
      </c>
    </row>
    <row r="56" spans="1:10" ht="29.25" customHeight="1">
      <c r="A56" s="44"/>
      <c r="B56" s="44"/>
      <c r="C56" s="53" t="s">
        <v>39</v>
      </c>
      <c r="D56" s="45" t="s">
        <v>13</v>
      </c>
      <c r="E56" s="50">
        <v>6868</v>
      </c>
      <c r="F56" s="50"/>
      <c r="G56" s="51"/>
      <c r="H56" s="50">
        <v>6867.73</v>
      </c>
      <c r="I56" s="47">
        <f t="shared" si="1"/>
        <v>0.999960687245195</v>
      </c>
      <c r="J56" s="33">
        <v>0</v>
      </c>
    </row>
    <row r="57" spans="1:10" ht="27.75" customHeight="1">
      <c r="A57" s="44"/>
      <c r="B57" s="44"/>
      <c r="C57" s="53" t="s">
        <v>40</v>
      </c>
      <c r="D57" s="45" t="s">
        <v>41</v>
      </c>
      <c r="E57" s="50">
        <v>327</v>
      </c>
      <c r="F57" s="50"/>
      <c r="G57" s="51"/>
      <c r="H57" s="50">
        <v>326.44</v>
      </c>
      <c r="I57" s="47">
        <f t="shared" si="1"/>
        <v>0.9982874617737003</v>
      </c>
      <c r="J57" s="33">
        <v>0</v>
      </c>
    </row>
    <row r="58" spans="1:10" ht="45">
      <c r="A58" s="44"/>
      <c r="B58" s="44"/>
      <c r="C58" s="53" t="s">
        <v>42</v>
      </c>
      <c r="D58" s="45" t="s">
        <v>43</v>
      </c>
      <c r="E58" s="50">
        <v>328</v>
      </c>
      <c r="F58" s="50"/>
      <c r="G58" s="51"/>
      <c r="H58" s="50">
        <v>328</v>
      </c>
      <c r="I58" s="47">
        <f t="shared" si="1"/>
        <v>1</v>
      </c>
      <c r="J58" s="33">
        <v>0</v>
      </c>
    </row>
    <row r="59" spans="1:10" ht="45">
      <c r="A59" s="44"/>
      <c r="B59" s="44"/>
      <c r="C59" s="53" t="s">
        <v>44</v>
      </c>
      <c r="D59" s="45" t="s">
        <v>45</v>
      </c>
      <c r="E59" s="50">
        <v>294</v>
      </c>
      <c r="F59" s="50"/>
      <c r="G59" s="51"/>
      <c r="H59" s="50">
        <v>293.02</v>
      </c>
      <c r="I59" s="47">
        <f t="shared" si="1"/>
        <v>0.9966666666666666</v>
      </c>
      <c r="J59" s="33">
        <v>0</v>
      </c>
    </row>
    <row r="60" spans="1:10" ht="31.5" customHeight="1">
      <c r="A60" s="44"/>
      <c r="B60" s="44"/>
      <c r="C60" s="53" t="s">
        <v>48</v>
      </c>
      <c r="D60" s="45" t="s">
        <v>49</v>
      </c>
      <c r="E60" s="50">
        <v>2462</v>
      </c>
      <c r="F60" s="50"/>
      <c r="G60" s="51"/>
      <c r="H60" s="50">
        <v>2461.34</v>
      </c>
      <c r="I60" s="47">
        <f>H60/E60</f>
        <v>0.9997319252640131</v>
      </c>
      <c r="J60" s="33">
        <v>0</v>
      </c>
    </row>
    <row r="61" spans="1:10" ht="26.25" customHeight="1">
      <c r="A61" s="44"/>
      <c r="B61" s="44"/>
      <c r="C61" s="53" t="s">
        <v>176</v>
      </c>
      <c r="D61" s="45" t="s">
        <v>177</v>
      </c>
      <c r="E61" s="50">
        <v>142</v>
      </c>
      <c r="F61" s="50"/>
      <c r="G61" s="51"/>
      <c r="H61" s="50">
        <v>142</v>
      </c>
      <c r="I61" s="47">
        <f t="shared" si="1"/>
        <v>1</v>
      </c>
      <c r="J61" s="33">
        <v>0</v>
      </c>
    </row>
    <row r="62" spans="1:10" ht="35.25" customHeight="1">
      <c r="A62" s="68">
        <v>750</v>
      </c>
      <c r="B62" s="68"/>
      <c r="C62" s="68"/>
      <c r="D62" s="70" t="s">
        <v>52</v>
      </c>
      <c r="E62" s="71">
        <f>SUM(E63+E79+E84+E106+E109)</f>
        <v>3597938</v>
      </c>
      <c r="F62" s="71">
        <f>SUM(F63+F79+F84+F109)</f>
        <v>0</v>
      </c>
      <c r="G62" s="72">
        <f>F62/E62</f>
        <v>0</v>
      </c>
      <c r="H62" s="71">
        <f>SUM(H63+H79+H84+H106+H109)</f>
        <v>3435713.6199999996</v>
      </c>
      <c r="I62" s="73">
        <f>H62/E62</f>
        <v>0.954911846729988</v>
      </c>
      <c r="J62" s="71">
        <f>SUM(J63+J79+J84+J106+J109)</f>
        <v>0</v>
      </c>
    </row>
    <row r="63" spans="1:10" ht="35.25" customHeight="1">
      <c r="A63" s="35"/>
      <c r="B63" s="35">
        <v>75011</v>
      </c>
      <c r="C63" s="35"/>
      <c r="D63" s="23" t="s">
        <v>53</v>
      </c>
      <c r="E63" s="25">
        <f>SUM(E64:E78)</f>
        <v>337965</v>
      </c>
      <c r="F63" s="25">
        <f>SUM(F65:F77)</f>
        <v>0</v>
      </c>
      <c r="G63" s="25">
        <f>F63/E63</f>
        <v>0</v>
      </c>
      <c r="H63" s="25">
        <f>SUM(H64:H78)</f>
        <v>319215.29000000004</v>
      </c>
      <c r="I63" s="43">
        <f>H63/E63</f>
        <v>0.9445217404169072</v>
      </c>
      <c r="J63" s="27">
        <f>SUM(J65:J78)</f>
        <v>0</v>
      </c>
    </row>
    <row r="64" spans="1:10" ht="62.25" customHeight="1">
      <c r="A64" s="35"/>
      <c r="B64" s="35"/>
      <c r="C64" s="28">
        <v>2910</v>
      </c>
      <c r="D64" s="29" t="s">
        <v>188</v>
      </c>
      <c r="E64" s="31">
        <v>295</v>
      </c>
      <c r="F64" s="31"/>
      <c r="G64" s="31"/>
      <c r="H64" s="31">
        <v>294.5</v>
      </c>
      <c r="I64" s="47"/>
      <c r="J64" s="33"/>
    </row>
    <row r="65" spans="1:10" ht="34.5" customHeight="1">
      <c r="A65" s="28"/>
      <c r="B65" s="28"/>
      <c r="C65" s="54">
        <v>3020</v>
      </c>
      <c r="D65" s="45" t="s">
        <v>32</v>
      </c>
      <c r="E65" s="30">
        <v>855</v>
      </c>
      <c r="F65" s="30"/>
      <c r="G65" s="31"/>
      <c r="H65" s="30">
        <v>300</v>
      </c>
      <c r="I65" s="47">
        <f t="shared" si="1"/>
        <v>0.3508771929824561</v>
      </c>
      <c r="J65" s="33">
        <v>0</v>
      </c>
    </row>
    <row r="66" spans="1:10" ht="27.75" customHeight="1">
      <c r="A66" s="28"/>
      <c r="B66" s="28"/>
      <c r="C66" s="54">
        <v>4010</v>
      </c>
      <c r="D66" s="29" t="s">
        <v>33</v>
      </c>
      <c r="E66" s="30">
        <v>218043</v>
      </c>
      <c r="F66" s="30"/>
      <c r="G66" s="31"/>
      <c r="H66" s="30">
        <v>217089.15</v>
      </c>
      <c r="I66" s="47">
        <f t="shared" si="1"/>
        <v>0.995625404163399</v>
      </c>
      <c r="J66" s="33">
        <v>0</v>
      </c>
    </row>
    <row r="67" spans="1:10" ht="23.25" customHeight="1">
      <c r="A67" s="28"/>
      <c r="B67" s="28"/>
      <c r="C67" s="54">
        <v>4040</v>
      </c>
      <c r="D67" s="29" t="s">
        <v>34</v>
      </c>
      <c r="E67" s="30">
        <v>19010</v>
      </c>
      <c r="F67" s="30"/>
      <c r="G67" s="31"/>
      <c r="H67" s="30">
        <v>19006.96</v>
      </c>
      <c r="I67" s="47">
        <f t="shared" si="1"/>
        <v>0.9998400841662283</v>
      </c>
      <c r="J67" s="33">
        <v>0</v>
      </c>
    </row>
    <row r="68" spans="1:10" ht="24.75" customHeight="1">
      <c r="A68" s="28"/>
      <c r="B68" s="28"/>
      <c r="C68" s="54">
        <v>4110</v>
      </c>
      <c r="D68" s="29" t="s">
        <v>35</v>
      </c>
      <c r="E68" s="30">
        <v>44081</v>
      </c>
      <c r="F68" s="30"/>
      <c r="G68" s="31"/>
      <c r="H68" s="30">
        <v>41109.51</v>
      </c>
      <c r="I68" s="47">
        <f t="shared" si="1"/>
        <v>0.932590231619065</v>
      </c>
      <c r="J68" s="33">
        <v>0</v>
      </c>
    </row>
    <row r="69" spans="1:10" ht="24.75" customHeight="1">
      <c r="A69" s="28"/>
      <c r="B69" s="28"/>
      <c r="C69" s="54">
        <v>4120</v>
      </c>
      <c r="D69" s="29" t="s">
        <v>36</v>
      </c>
      <c r="E69" s="30">
        <v>6300</v>
      </c>
      <c r="F69" s="30"/>
      <c r="G69" s="31"/>
      <c r="H69" s="30">
        <v>4666.02</v>
      </c>
      <c r="I69" s="47">
        <f t="shared" si="1"/>
        <v>0.7406380952380953</v>
      </c>
      <c r="J69" s="33">
        <v>0</v>
      </c>
    </row>
    <row r="70" spans="1:10" ht="30" customHeight="1">
      <c r="A70" s="44"/>
      <c r="B70" s="44"/>
      <c r="C70" s="49">
        <v>4140</v>
      </c>
      <c r="D70" s="45" t="s">
        <v>165</v>
      </c>
      <c r="E70" s="50">
        <v>720</v>
      </c>
      <c r="F70" s="50"/>
      <c r="G70" s="51"/>
      <c r="H70" s="50">
        <v>0</v>
      </c>
      <c r="I70" s="47">
        <v>0</v>
      </c>
      <c r="J70" s="33">
        <v>0</v>
      </c>
    </row>
    <row r="71" spans="1:10" ht="25.5" customHeight="1">
      <c r="A71" s="28"/>
      <c r="B71" s="28"/>
      <c r="C71" s="54">
        <v>4210</v>
      </c>
      <c r="D71" s="29" t="s">
        <v>18</v>
      </c>
      <c r="E71" s="30">
        <v>12900</v>
      </c>
      <c r="F71" s="30"/>
      <c r="G71" s="31"/>
      <c r="H71" s="30">
        <v>8311.83</v>
      </c>
      <c r="I71" s="47">
        <f t="shared" si="1"/>
        <v>0.6443279069767441</v>
      </c>
      <c r="J71" s="33">
        <v>0</v>
      </c>
    </row>
    <row r="72" spans="1:10" ht="28.5" customHeight="1">
      <c r="A72" s="28"/>
      <c r="B72" s="28"/>
      <c r="C72" s="54">
        <v>4260</v>
      </c>
      <c r="D72" s="29" t="s">
        <v>37</v>
      </c>
      <c r="E72" s="30">
        <v>2250</v>
      </c>
      <c r="F72" s="30"/>
      <c r="G72" s="31"/>
      <c r="H72" s="30">
        <v>2250</v>
      </c>
      <c r="I72" s="47">
        <f t="shared" si="1"/>
        <v>1</v>
      </c>
      <c r="J72" s="33">
        <v>0</v>
      </c>
    </row>
    <row r="73" spans="1:10" ht="27" customHeight="1">
      <c r="A73" s="28"/>
      <c r="B73" s="28"/>
      <c r="C73" s="54">
        <v>4280</v>
      </c>
      <c r="D73" s="45" t="s">
        <v>38</v>
      </c>
      <c r="E73" s="31">
        <v>520</v>
      </c>
      <c r="F73" s="30"/>
      <c r="G73" s="31"/>
      <c r="H73" s="31">
        <v>190</v>
      </c>
      <c r="I73" s="47">
        <f t="shared" si="1"/>
        <v>0.36538461538461536</v>
      </c>
      <c r="J73" s="33">
        <v>0</v>
      </c>
    </row>
    <row r="74" spans="1:10" ht="25.5" customHeight="1">
      <c r="A74" s="28"/>
      <c r="B74" s="28"/>
      <c r="C74" s="28">
        <v>4300</v>
      </c>
      <c r="D74" s="29" t="s">
        <v>13</v>
      </c>
      <c r="E74" s="31">
        <v>25360</v>
      </c>
      <c r="F74" s="30">
        <f>SUM(F76:F80)</f>
        <v>0</v>
      </c>
      <c r="G74" s="31"/>
      <c r="H74" s="31">
        <v>19563.96</v>
      </c>
      <c r="I74" s="47">
        <f t="shared" si="1"/>
        <v>0.7714495268138801</v>
      </c>
      <c r="J74" s="33">
        <v>0</v>
      </c>
    </row>
    <row r="75" spans="1:10" ht="45">
      <c r="A75" s="28"/>
      <c r="B75" s="28"/>
      <c r="C75" s="28">
        <v>4370</v>
      </c>
      <c r="D75" s="45" t="s">
        <v>45</v>
      </c>
      <c r="E75" s="31">
        <v>600</v>
      </c>
      <c r="F75" s="30"/>
      <c r="G75" s="31"/>
      <c r="H75" s="31">
        <v>227.24</v>
      </c>
      <c r="I75" s="47">
        <f t="shared" si="1"/>
        <v>0.37873333333333337</v>
      </c>
      <c r="J75" s="33">
        <v>0</v>
      </c>
    </row>
    <row r="76" spans="1:10" ht="30" customHeight="1">
      <c r="A76" s="28"/>
      <c r="B76" s="28"/>
      <c r="C76" s="54">
        <v>4410</v>
      </c>
      <c r="D76" s="29" t="s">
        <v>47</v>
      </c>
      <c r="E76" s="30">
        <v>1000</v>
      </c>
      <c r="F76" s="30"/>
      <c r="G76" s="31"/>
      <c r="H76" s="30">
        <v>175.5</v>
      </c>
      <c r="I76" s="47">
        <f t="shared" si="1"/>
        <v>0.1755</v>
      </c>
      <c r="J76" s="33">
        <v>0</v>
      </c>
    </row>
    <row r="77" spans="1:10" ht="30">
      <c r="A77" s="28"/>
      <c r="B77" s="28"/>
      <c r="C77" s="54">
        <v>4440</v>
      </c>
      <c r="D77" s="29" t="s">
        <v>49</v>
      </c>
      <c r="E77" s="30">
        <v>6017</v>
      </c>
      <c r="F77" s="30"/>
      <c r="G77" s="31"/>
      <c r="H77" s="30">
        <v>6016.62</v>
      </c>
      <c r="I77" s="47">
        <f t="shared" si="1"/>
        <v>0.9999368456041217</v>
      </c>
      <c r="J77" s="33">
        <v>0</v>
      </c>
    </row>
    <row r="78" spans="1:10" ht="63.75" customHeight="1">
      <c r="A78" s="28"/>
      <c r="B78" s="28"/>
      <c r="C78" s="53" t="s">
        <v>187</v>
      </c>
      <c r="D78" s="45" t="s">
        <v>189</v>
      </c>
      <c r="E78" s="30">
        <v>14</v>
      </c>
      <c r="F78" s="30"/>
      <c r="G78" s="31"/>
      <c r="H78" s="30">
        <v>14</v>
      </c>
      <c r="I78" s="47">
        <f t="shared" si="1"/>
        <v>1</v>
      </c>
      <c r="J78" s="33">
        <v>0</v>
      </c>
    </row>
    <row r="79" spans="1:10" ht="31.5">
      <c r="A79" s="35"/>
      <c r="B79" s="35">
        <v>75022</v>
      </c>
      <c r="C79" s="21"/>
      <c r="D79" s="23" t="s">
        <v>54</v>
      </c>
      <c r="E79" s="24">
        <f>SUM(E80:E83)</f>
        <v>174493</v>
      </c>
      <c r="F79" s="24"/>
      <c r="G79" s="25"/>
      <c r="H79" s="24">
        <f>SUM(H80:H83)</f>
        <v>159794.87999999998</v>
      </c>
      <c r="I79" s="43">
        <f t="shared" si="1"/>
        <v>0.9157667069739186</v>
      </c>
      <c r="J79" s="27">
        <f>SUM(J80:J83)</f>
        <v>0</v>
      </c>
    </row>
    <row r="80" spans="1:10" ht="27.75" customHeight="1">
      <c r="A80" s="28"/>
      <c r="B80" s="28"/>
      <c r="C80" s="54">
        <v>3030</v>
      </c>
      <c r="D80" s="29" t="s">
        <v>55</v>
      </c>
      <c r="E80" s="30">
        <v>147493</v>
      </c>
      <c r="F80" s="30"/>
      <c r="G80" s="31"/>
      <c r="H80" s="30">
        <v>145625.04</v>
      </c>
      <c r="I80" s="47">
        <f t="shared" si="1"/>
        <v>0.9873352633684311</v>
      </c>
      <c r="J80" s="33">
        <v>0</v>
      </c>
    </row>
    <row r="81" spans="1:10" ht="24.75" customHeight="1">
      <c r="A81" s="28"/>
      <c r="B81" s="28"/>
      <c r="C81" s="54">
        <v>4210</v>
      </c>
      <c r="D81" s="29" t="s">
        <v>18</v>
      </c>
      <c r="E81" s="30">
        <v>16000</v>
      </c>
      <c r="F81" s="30"/>
      <c r="G81" s="31"/>
      <c r="H81" s="30">
        <v>8173.49</v>
      </c>
      <c r="I81" s="47">
        <f t="shared" si="1"/>
        <v>0.510843125</v>
      </c>
      <c r="J81" s="33">
        <v>0</v>
      </c>
    </row>
    <row r="82" spans="1:10" ht="27" customHeight="1">
      <c r="A82" s="28"/>
      <c r="B82" s="28"/>
      <c r="C82" s="28">
        <v>4300</v>
      </c>
      <c r="D82" s="29" t="s">
        <v>13</v>
      </c>
      <c r="E82" s="30">
        <v>10000</v>
      </c>
      <c r="F82" s="30"/>
      <c r="G82" s="31"/>
      <c r="H82" s="30">
        <v>5867.05</v>
      </c>
      <c r="I82" s="47">
        <f t="shared" si="1"/>
        <v>0.586705</v>
      </c>
      <c r="J82" s="33">
        <v>0</v>
      </c>
    </row>
    <row r="83" spans="1:10" ht="45">
      <c r="A83" s="28"/>
      <c r="B83" s="28"/>
      <c r="C83" s="28">
        <v>4370</v>
      </c>
      <c r="D83" s="45" t="s">
        <v>45</v>
      </c>
      <c r="E83" s="30">
        <v>1000</v>
      </c>
      <c r="F83" s="30"/>
      <c r="G83" s="31"/>
      <c r="H83" s="30">
        <v>129.3</v>
      </c>
      <c r="I83" s="47">
        <f t="shared" si="1"/>
        <v>0.1293</v>
      </c>
      <c r="J83" s="33">
        <v>0</v>
      </c>
    </row>
    <row r="84" spans="1:10" ht="31.5">
      <c r="A84" s="35"/>
      <c r="B84" s="35">
        <v>75023</v>
      </c>
      <c r="C84" s="35"/>
      <c r="D84" s="23" t="s">
        <v>56</v>
      </c>
      <c r="E84" s="25">
        <f>SUM(E85:E105)</f>
        <v>2826580</v>
      </c>
      <c r="F84" s="25">
        <f>SUM(F85:F104)</f>
        <v>0</v>
      </c>
      <c r="G84" s="25">
        <f>SUM(G85:G104)</f>
        <v>0</v>
      </c>
      <c r="H84" s="25">
        <f>SUM(H85:H105)</f>
        <v>2728023.34</v>
      </c>
      <c r="I84" s="43">
        <f aca="true" t="shared" si="2" ref="I84:I104">H84/E84</f>
        <v>0.9651321880151985</v>
      </c>
      <c r="J84" s="27">
        <f>SUM(J85:J105)</f>
        <v>0</v>
      </c>
    </row>
    <row r="85" spans="1:10" ht="30">
      <c r="A85" s="35"/>
      <c r="B85" s="35"/>
      <c r="C85" s="28">
        <v>3020</v>
      </c>
      <c r="D85" s="29" t="s">
        <v>32</v>
      </c>
      <c r="E85" s="31">
        <v>3200</v>
      </c>
      <c r="F85" s="30"/>
      <c r="G85" s="31"/>
      <c r="H85" s="31">
        <v>2161.91</v>
      </c>
      <c r="I85" s="47">
        <f t="shared" si="2"/>
        <v>0.675596875</v>
      </c>
      <c r="J85" s="33">
        <v>0</v>
      </c>
    </row>
    <row r="86" spans="1:10" ht="34.5" customHeight="1">
      <c r="A86" s="28"/>
      <c r="B86" s="28"/>
      <c r="C86" s="28">
        <v>4010</v>
      </c>
      <c r="D86" s="29" t="s">
        <v>33</v>
      </c>
      <c r="E86" s="31">
        <v>1819918</v>
      </c>
      <c r="F86" s="31"/>
      <c r="G86" s="31"/>
      <c r="H86" s="31">
        <v>1787384.26</v>
      </c>
      <c r="I86" s="47">
        <f t="shared" si="2"/>
        <v>0.9821235132571907</v>
      </c>
      <c r="J86" s="33">
        <v>0</v>
      </c>
    </row>
    <row r="87" spans="1:10" ht="27.75" customHeight="1">
      <c r="A87" s="28"/>
      <c r="B87" s="28"/>
      <c r="C87" s="28">
        <v>4040</v>
      </c>
      <c r="D87" s="29" t="s">
        <v>34</v>
      </c>
      <c r="E87" s="31">
        <v>153432</v>
      </c>
      <c r="F87" s="31"/>
      <c r="G87" s="31"/>
      <c r="H87" s="31">
        <v>153431.63</v>
      </c>
      <c r="I87" s="47">
        <f t="shared" si="2"/>
        <v>0.9999975885082643</v>
      </c>
      <c r="J87" s="33">
        <v>0</v>
      </c>
    </row>
    <row r="88" spans="1:10" ht="25.5" customHeight="1">
      <c r="A88" s="28"/>
      <c r="B88" s="28"/>
      <c r="C88" s="28">
        <v>4110</v>
      </c>
      <c r="D88" s="29" t="s">
        <v>35</v>
      </c>
      <c r="E88" s="30">
        <v>339710</v>
      </c>
      <c r="F88" s="30"/>
      <c r="G88" s="31"/>
      <c r="H88" s="30">
        <v>334601.8</v>
      </c>
      <c r="I88" s="47">
        <f t="shared" si="2"/>
        <v>0.9849630567248535</v>
      </c>
      <c r="J88" s="33">
        <v>0</v>
      </c>
    </row>
    <row r="89" spans="1:10" ht="25.5" customHeight="1">
      <c r="A89" s="28"/>
      <c r="B89" s="28"/>
      <c r="C89" s="28">
        <v>4120</v>
      </c>
      <c r="D89" s="29" t="s">
        <v>36</v>
      </c>
      <c r="E89" s="30">
        <v>33300</v>
      </c>
      <c r="F89" s="30"/>
      <c r="G89" s="31"/>
      <c r="H89" s="30">
        <v>32643.62</v>
      </c>
      <c r="I89" s="47">
        <f t="shared" si="2"/>
        <v>0.9802888888888889</v>
      </c>
      <c r="J89" s="33">
        <v>0</v>
      </c>
    </row>
    <row r="90" spans="1:10" ht="30">
      <c r="A90" s="28"/>
      <c r="B90" s="28"/>
      <c r="C90" s="28">
        <v>4140</v>
      </c>
      <c r="D90" s="29" t="s">
        <v>57</v>
      </c>
      <c r="E90" s="30">
        <v>1240</v>
      </c>
      <c r="F90" s="30"/>
      <c r="G90" s="31"/>
      <c r="H90" s="30">
        <v>0</v>
      </c>
      <c r="I90" s="47">
        <f t="shared" si="2"/>
        <v>0</v>
      </c>
      <c r="J90" s="33">
        <v>0</v>
      </c>
    </row>
    <row r="91" spans="1:10" ht="30" customHeight="1">
      <c r="A91" s="28"/>
      <c r="B91" s="28"/>
      <c r="C91" s="28">
        <v>4170</v>
      </c>
      <c r="D91" s="45" t="s">
        <v>17</v>
      </c>
      <c r="E91" s="30">
        <v>11000</v>
      </c>
      <c r="F91" s="30"/>
      <c r="G91" s="31"/>
      <c r="H91" s="30">
        <v>10243.97</v>
      </c>
      <c r="I91" s="47">
        <f t="shared" si="2"/>
        <v>0.9312699999999999</v>
      </c>
      <c r="J91" s="33">
        <v>0</v>
      </c>
    </row>
    <row r="92" spans="1:10" ht="32.25" customHeight="1">
      <c r="A92" s="28"/>
      <c r="B92" s="28"/>
      <c r="C92" s="28">
        <v>4210</v>
      </c>
      <c r="D92" s="29" t="s">
        <v>18</v>
      </c>
      <c r="E92" s="31">
        <v>107120</v>
      </c>
      <c r="F92" s="31"/>
      <c r="G92" s="31"/>
      <c r="H92" s="31">
        <v>90946.84</v>
      </c>
      <c r="I92" s="47">
        <f t="shared" si="2"/>
        <v>0.8490182972367438</v>
      </c>
      <c r="J92" s="33">
        <v>0</v>
      </c>
    </row>
    <row r="93" spans="1:10" ht="24" customHeight="1">
      <c r="A93" s="28"/>
      <c r="B93" s="28"/>
      <c r="C93" s="28">
        <v>4260</v>
      </c>
      <c r="D93" s="29" t="s">
        <v>37</v>
      </c>
      <c r="E93" s="30">
        <v>55000</v>
      </c>
      <c r="F93" s="30"/>
      <c r="G93" s="31"/>
      <c r="H93" s="30">
        <v>48398.75</v>
      </c>
      <c r="I93" s="47">
        <f t="shared" si="2"/>
        <v>0.8799772727272728</v>
      </c>
      <c r="J93" s="33">
        <v>0</v>
      </c>
    </row>
    <row r="94" spans="1:10" ht="25.5" customHeight="1">
      <c r="A94" s="28"/>
      <c r="B94" s="28"/>
      <c r="C94" s="28">
        <v>4270</v>
      </c>
      <c r="D94" s="29" t="s">
        <v>19</v>
      </c>
      <c r="E94" s="30">
        <v>2000</v>
      </c>
      <c r="F94" s="30"/>
      <c r="G94" s="31"/>
      <c r="H94" s="30">
        <v>0</v>
      </c>
      <c r="I94" s="47">
        <f t="shared" si="2"/>
        <v>0</v>
      </c>
      <c r="J94" s="33">
        <v>0</v>
      </c>
    </row>
    <row r="95" spans="1:10" ht="23.25" customHeight="1">
      <c r="A95" s="28"/>
      <c r="B95" s="28"/>
      <c r="C95" s="28">
        <v>4280</v>
      </c>
      <c r="D95" s="29" t="s">
        <v>38</v>
      </c>
      <c r="E95" s="30">
        <v>3500</v>
      </c>
      <c r="F95" s="30"/>
      <c r="G95" s="31"/>
      <c r="H95" s="30">
        <v>1435</v>
      </c>
      <c r="I95" s="47">
        <f t="shared" si="2"/>
        <v>0.41</v>
      </c>
      <c r="J95" s="33">
        <v>0</v>
      </c>
    </row>
    <row r="96" spans="1:10" ht="24" customHeight="1">
      <c r="A96" s="28"/>
      <c r="B96" s="28"/>
      <c r="C96" s="28">
        <v>4300</v>
      </c>
      <c r="D96" s="29" t="s">
        <v>13</v>
      </c>
      <c r="E96" s="30">
        <v>163863</v>
      </c>
      <c r="F96" s="30"/>
      <c r="G96" s="31"/>
      <c r="H96" s="30">
        <v>148481.87</v>
      </c>
      <c r="I96" s="47">
        <f t="shared" si="2"/>
        <v>0.9061342096751555</v>
      </c>
      <c r="J96" s="33">
        <v>0</v>
      </c>
    </row>
    <row r="97" spans="1:10" ht="24.75" customHeight="1">
      <c r="A97" s="28"/>
      <c r="B97" s="28"/>
      <c r="C97" s="28">
        <v>4350</v>
      </c>
      <c r="D97" s="29" t="s">
        <v>41</v>
      </c>
      <c r="E97" s="30">
        <v>14958</v>
      </c>
      <c r="F97" s="30"/>
      <c r="G97" s="31"/>
      <c r="H97" s="30">
        <v>11737.8</v>
      </c>
      <c r="I97" s="47">
        <f t="shared" si="2"/>
        <v>0.7847172081829121</v>
      </c>
      <c r="J97" s="33">
        <v>0</v>
      </c>
    </row>
    <row r="98" spans="1:10" ht="45">
      <c r="A98" s="28"/>
      <c r="B98" s="28"/>
      <c r="C98" s="28">
        <v>4360</v>
      </c>
      <c r="D98" s="45" t="s">
        <v>43</v>
      </c>
      <c r="E98" s="30">
        <v>13200</v>
      </c>
      <c r="F98" s="30"/>
      <c r="G98" s="31"/>
      <c r="H98" s="30">
        <v>11658.48</v>
      </c>
      <c r="I98" s="47">
        <f t="shared" si="2"/>
        <v>0.8832181818181818</v>
      </c>
      <c r="J98" s="33">
        <v>0</v>
      </c>
    </row>
    <row r="99" spans="1:10" ht="45">
      <c r="A99" s="28"/>
      <c r="B99" s="28"/>
      <c r="C99" s="28">
        <v>4370</v>
      </c>
      <c r="D99" s="45" t="s">
        <v>45</v>
      </c>
      <c r="E99" s="30">
        <v>8700</v>
      </c>
      <c r="F99" s="30"/>
      <c r="G99" s="31"/>
      <c r="H99" s="30">
        <v>5542.76</v>
      </c>
      <c r="I99" s="47">
        <f t="shared" si="2"/>
        <v>0.6370988505747127</v>
      </c>
      <c r="J99" s="33">
        <v>0</v>
      </c>
    </row>
    <row r="100" spans="1:10" ht="28.5" customHeight="1">
      <c r="A100" s="28"/>
      <c r="B100" s="28"/>
      <c r="C100" s="28">
        <v>4410</v>
      </c>
      <c r="D100" s="29" t="s">
        <v>47</v>
      </c>
      <c r="E100" s="30">
        <v>4200</v>
      </c>
      <c r="F100" s="30"/>
      <c r="G100" s="31"/>
      <c r="H100" s="30">
        <v>3244.43</v>
      </c>
      <c r="I100" s="47">
        <f t="shared" si="2"/>
        <v>0.7724833333333333</v>
      </c>
      <c r="J100" s="33">
        <v>0</v>
      </c>
    </row>
    <row r="101" spans="1:10" ht="28.5" customHeight="1">
      <c r="A101" s="28"/>
      <c r="B101" s="28"/>
      <c r="C101" s="28">
        <v>4420</v>
      </c>
      <c r="D101" s="29" t="s">
        <v>203</v>
      </c>
      <c r="E101" s="30">
        <v>2000</v>
      </c>
      <c r="F101" s="30"/>
      <c r="G101" s="31"/>
      <c r="H101" s="30">
        <v>0</v>
      </c>
      <c r="I101" s="47">
        <f t="shared" si="2"/>
        <v>0</v>
      </c>
      <c r="J101" s="33">
        <v>0</v>
      </c>
    </row>
    <row r="102" spans="1:10" ht="28.5" customHeight="1">
      <c r="A102" s="28"/>
      <c r="B102" s="28"/>
      <c r="C102" s="28">
        <v>4430</v>
      </c>
      <c r="D102" s="29" t="s">
        <v>24</v>
      </c>
      <c r="E102" s="30">
        <v>1000</v>
      </c>
      <c r="F102" s="30"/>
      <c r="G102" s="31"/>
      <c r="H102" s="30">
        <v>57</v>
      </c>
      <c r="I102" s="47">
        <f t="shared" si="2"/>
        <v>0.057</v>
      </c>
      <c r="J102" s="33">
        <v>0</v>
      </c>
    </row>
    <row r="103" spans="1:10" ht="30">
      <c r="A103" s="28"/>
      <c r="B103" s="28"/>
      <c r="C103" s="48" t="s">
        <v>58</v>
      </c>
      <c r="D103" s="29" t="s">
        <v>49</v>
      </c>
      <c r="E103" s="30">
        <v>50865</v>
      </c>
      <c r="F103" s="30"/>
      <c r="G103" s="30"/>
      <c r="H103" s="30">
        <v>50864.06</v>
      </c>
      <c r="I103" s="47">
        <f t="shared" si="2"/>
        <v>0.9999815197090337</v>
      </c>
      <c r="J103" s="33">
        <v>0</v>
      </c>
    </row>
    <row r="104" spans="1:10" ht="30">
      <c r="A104" s="28"/>
      <c r="B104" s="28"/>
      <c r="C104" s="48" t="s">
        <v>50</v>
      </c>
      <c r="D104" s="45" t="s">
        <v>51</v>
      </c>
      <c r="E104" s="30">
        <v>6000</v>
      </c>
      <c r="F104" s="30"/>
      <c r="G104" s="30"/>
      <c r="H104" s="30">
        <v>2952</v>
      </c>
      <c r="I104" s="47">
        <f t="shared" si="2"/>
        <v>0.492</v>
      </c>
      <c r="J104" s="33">
        <v>0</v>
      </c>
    </row>
    <row r="105" spans="1:10" ht="30">
      <c r="A105" s="28"/>
      <c r="B105" s="28"/>
      <c r="C105" s="48" t="s">
        <v>120</v>
      </c>
      <c r="D105" s="29" t="s">
        <v>20</v>
      </c>
      <c r="E105" s="30">
        <v>32374</v>
      </c>
      <c r="F105" s="30"/>
      <c r="G105" s="30"/>
      <c r="H105" s="30">
        <v>32237.16</v>
      </c>
      <c r="I105" s="47">
        <f aca="true" t="shared" si="3" ref="I105:I138">H105/E105</f>
        <v>0.9957731512942485</v>
      </c>
      <c r="J105" s="33">
        <v>0</v>
      </c>
    </row>
    <row r="106" spans="1:10" ht="31.5">
      <c r="A106" s="28"/>
      <c r="B106" s="35">
        <v>75075</v>
      </c>
      <c r="C106" s="22"/>
      <c r="D106" s="23" t="s">
        <v>139</v>
      </c>
      <c r="E106" s="24">
        <f>SUM(E107:E108)</f>
        <v>40000</v>
      </c>
      <c r="F106" s="24"/>
      <c r="G106" s="25"/>
      <c r="H106" s="24">
        <f>SUM(H107:H108)</f>
        <v>30795.67</v>
      </c>
      <c r="I106" s="43">
        <f t="shared" si="3"/>
        <v>0.76989175</v>
      </c>
      <c r="J106" s="27">
        <f>SUM(J107:J108)</f>
        <v>0</v>
      </c>
    </row>
    <row r="107" spans="1:10" ht="33" customHeight="1">
      <c r="A107" s="28"/>
      <c r="B107" s="28"/>
      <c r="C107" s="48" t="s">
        <v>119</v>
      </c>
      <c r="D107" s="29" t="s">
        <v>18</v>
      </c>
      <c r="E107" s="30">
        <v>12000</v>
      </c>
      <c r="F107" s="30"/>
      <c r="G107" s="31"/>
      <c r="H107" s="30">
        <v>4822.05</v>
      </c>
      <c r="I107" s="47">
        <f t="shared" si="3"/>
        <v>0.4018375</v>
      </c>
      <c r="J107" s="33">
        <v>0</v>
      </c>
    </row>
    <row r="108" spans="1:10" ht="27" customHeight="1">
      <c r="A108" s="28"/>
      <c r="B108" s="28"/>
      <c r="C108" s="48" t="s">
        <v>39</v>
      </c>
      <c r="D108" s="29" t="s">
        <v>13</v>
      </c>
      <c r="E108" s="30">
        <v>28000</v>
      </c>
      <c r="F108" s="30"/>
      <c r="G108" s="31"/>
      <c r="H108" s="30">
        <v>25973.62</v>
      </c>
      <c r="I108" s="47">
        <f t="shared" si="3"/>
        <v>0.9276292857142857</v>
      </c>
      <c r="J108" s="33">
        <v>0</v>
      </c>
    </row>
    <row r="109" spans="1:10" ht="32.25" customHeight="1">
      <c r="A109" s="35"/>
      <c r="B109" s="35">
        <v>75095</v>
      </c>
      <c r="C109" s="35"/>
      <c r="D109" s="23" t="s">
        <v>11</v>
      </c>
      <c r="E109" s="24">
        <f>SUM(E110:E113)</f>
        <v>218900</v>
      </c>
      <c r="F109" s="24">
        <f>SUM(F110:F113)</f>
        <v>0</v>
      </c>
      <c r="G109" s="25"/>
      <c r="H109" s="24">
        <f>SUM(H110:H113)</f>
        <v>197884.44</v>
      </c>
      <c r="I109" s="43">
        <f t="shared" si="3"/>
        <v>0.9039947007766104</v>
      </c>
      <c r="J109" s="27">
        <f>SUM(J110:J113)</f>
        <v>0</v>
      </c>
    </row>
    <row r="110" spans="1:10" ht="30" customHeight="1">
      <c r="A110" s="28"/>
      <c r="B110" s="28"/>
      <c r="C110" s="28">
        <v>4210</v>
      </c>
      <c r="D110" s="29" t="s">
        <v>18</v>
      </c>
      <c r="E110" s="30">
        <v>20300</v>
      </c>
      <c r="F110" s="30"/>
      <c r="G110" s="31"/>
      <c r="H110" s="30">
        <v>15333.14</v>
      </c>
      <c r="I110" s="47">
        <f t="shared" si="3"/>
        <v>0.7553270935960591</v>
      </c>
      <c r="J110" s="33">
        <v>0</v>
      </c>
    </row>
    <row r="111" spans="1:10" ht="27.75" customHeight="1">
      <c r="A111" s="28"/>
      <c r="B111" s="28"/>
      <c r="C111" s="28">
        <v>4300</v>
      </c>
      <c r="D111" s="29" t="s">
        <v>13</v>
      </c>
      <c r="E111" s="30">
        <v>10000</v>
      </c>
      <c r="F111" s="30"/>
      <c r="G111" s="31"/>
      <c r="H111" s="30">
        <v>8610.17</v>
      </c>
      <c r="I111" s="47">
        <f t="shared" si="3"/>
        <v>0.861017</v>
      </c>
      <c r="J111" s="33">
        <v>0</v>
      </c>
    </row>
    <row r="112" spans="1:10" ht="27.75" customHeight="1">
      <c r="A112" s="28"/>
      <c r="B112" s="28"/>
      <c r="C112" s="28">
        <v>4350</v>
      </c>
      <c r="D112" s="29" t="s">
        <v>41</v>
      </c>
      <c r="E112" s="30">
        <v>2845</v>
      </c>
      <c r="F112" s="30"/>
      <c r="G112" s="31"/>
      <c r="H112" s="30">
        <v>1845</v>
      </c>
      <c r="I112" s="47">
        <f t="shared" si="3"/>
        <v>0.648506151142355</v>
      </c>
      <c r="J112" s="33">
        <v>0</v>
      </c>
    </row>
    <row r="113" spans="1:10" ht="28.5" customHeight="1">
      <c r="A113" s="39"/>
      <c r="B113" s="39"/>
      <c r="C113" s="44">
        <v>4430</v>
      </c>
      <c r="D113" s="45" t="s">
        <v>24</v>
      </c>
      <c r="E113" s="50">
        <v>185755</v>
      </c>
      <c r="F113" s="41"/>
      <c r="G113" s="42"/>
      <c r="H113" s="50">
        <v>172096.13</v>
      </c>
      <c r="I113" s="47">
        <f t="shared" si="3"/>
        <v>0.9264683588597885</v>
      </c>
      <c r="J113" s="33">
        <v>0</v>
      </c>
    </row>
    <row r="114" spans="1:10" ht="47.25">
      <c r="A114" s="68">
        <v>751</v>
      </c>
      <c r="B114" s="68"/>
      <c r="C114" s="68"/>
      <c r="D114" s="70" t="s">
        <v>59</v>
      </c>
      <c r="E114" s="71">
        <f>SUM(E115)</f>
        <v>2350</v>
      </c>
      <c r="F114" s="71" t="e">
        <f>SUM(F115)</f>
        <v>#REF!</v>
      </c>
      <c r="G114" s="71" t="e">
        <f>SUM(G115)</f>
        <v>#REF!</v>
      </c>
      <c r="H114" s="71">
        <f>SUM(H115)</f>
        <v>2344.94</v>
      </c>
      <c r="I114" s="67">
        <f t="shared" si="3"/>
        <v>0.9978468085106383</v>
      </c>
      <c r="J114" s="71">
        <f>SUM(J115)</f>
        <v>0</v>
      </c>
    </row>
    <row r="115" spans="1:10" ht="47.25">
      <c r="A115" s="39"/>
      <c r="B115" s="35">
        <v>75101</v>
      </c>
      <c r="C115" s="35"/>
      <c r="D115" s="23" t="s">
        <v>60</v>
      </c>
      <c r="E115" s="24">
        <f>SUM(E116:E118)</f>
        <v>2350</v>
      </c>
      <c r="F115" s="24" t="e">
        <f>SUM(#REF!)</f>
        <v>#REF!</v>
      </c>
      <c r="G115" s="25" t="e">
        <f>F115/E115</f>
        <v>#REF!</v>
      </c>
      <c r="H115" s="24">
        <f>SUM(H116:H118)</f>
        <v>2344.94</v>
      </c>
      <c r="I115" s="47">
        <f t="shared" si="3"/>
        <v>0.9978468085106383</v>
      </c>
      <c r="J115" s="27">
        <f>SUM(J118:J118)</f>
        <v>0</v>
      </c>
    </row>
    <row r="116" spans="1:10" ht="29.25" customHeight="1">
      <c r="A116" s="39"/>
      <c r="B116" s="35"/>
      <c r="C116" s="28">
        <v>4110</v>
      </c>
      <c r="D116" s="29" t="s">
        <v>35</v>
      </c>
      <c r="E116" s="30">
        <v>340</v>
      </c>
      <c r="F116" s="24"/>
      <c r="G116" s="25"/>
      <c r="H116" s="30">
        <v>336.92</v>
      </c>
      <c r="I116" s="47">
        <f t="shared" si="3"/>
        <v>0.9909411764705883</v>
      </c>
      <c r="J116" s="33">
        <v>0</v>
      </c>
    </row>
    <row r="117" spans="1:10" ht="31.5" customHeight="1">
      <c r="A117" s="39"/>
      <c r="B117" s="35"/>
      <c r="C117" s="28">
        <v>4120</v>
      </c>
      <c r="D117" s="29" t="s">
        <v>36</v>
      </c>
      <c r="E117" s="30">
        <v>50</v>
      </c>
      <c r="F117" s="24"/>
      <c r="G117" s="25"/>
      <c r="H117" s="30">
        <v>48.02</v>
      </c>
      <c r="I117" s="47">
        <f t="shared" si="3"/>
        <v>0.9604</v>
      </c>
      <c r="J117" s="33">
        <v>0</v>
      </c>
    </row>
    <row r="118" spans="1:10" ht="36.75" customHeight="1">
      <c r="A118" s="28"/>
      <c r="B118" s="28"/>
      <c r="C118" s="28">
        <v>4170</v>
      </c>
      <c r="D118" s="29" t="s">
        <v>17</v>
      </c>
      <c r="E118" s="31">
        <v>1960</v>
      </c>
      <c r="F118" s="31"/>
      <c r="G118" s="31"/>
      <c r="H118" s="31">
        <v>1960</v>
      </c>
      <c r="I118" s="47">
        <f t="shared" si="3"/>
        <v>1</v>
      </c>
      <c r="J118" s="33">
        <v>0</v>
      </c>
    </row>
    <row r="119" spans="1:10" ht="40.5" customHeight="1">
      <c r="A119" s="68">
        <v>754</v>
      </c>
      <c r="B119" s="68"/>
      <c r="C119" s="68"/>
      <c r="D119" s="70" t="s">
        <v>61</v>
      </c>
      <c r="E119" s="71">
        <f>SUM(E120+E122+E129+E133)</f>
        <v>101000</v>
      </c>
      <c r="F119" s="71" t="e">
        <f>SUM(F122+#REF!)</f>
        <v>#REF!</v>
      </c>
      <c r="G119" s="71" t="e">
        <f>SUM(G122+#REF!)</f>
        <v>#REF!</v>
      </c>
      <c r="H119" s="71">
        <f>SUM(H120+H122+H129+H133)</f>
        <v>82808.57</v>
      </c>
      <c r="I119" s="67">
        <f t="shared" si="3"/>
        <v>0.8198868316831683</v>
      </c>
      <c r="J119" s="71">
        <f>SUM(J120+J122+J129+J133)</f>
        <v>0</v>
      </c>
    </row>
    <row r="120" spans="1:10" ht="38.25" customHeight="1">
      <c r="A120" s="35"/>
      <c r="B120" s="35">
        <v>75405</v>
      </c>
      <c r="C120" s="35"/>
      <c r="D120" s="23" t="s">
        <v>155</v>
      </c>
      <c r="E120" s="24">
        <f>SUM(E121)</f>
        <v>34000</v>
      </c>
      <c r="F120" s="24"/>
      <c r="G120" s="25"/>
      <c r="H120" s="24">
        <f>SUM(H121)</f>
        <v>33870</v>
      </c>
      <c r="I120" s="43">
        <f t="shared" si="3"/>
        <v>0.9961764705882353</v>
      </c>
      <c r="J120" s="27">
        <f>SUM(J121)</f>
        <v>0</v>
      </c>
    </row>
    <row r="121" spans="1:10" ht="30.75" customHeight="1">
      <c r="A121" s="39"/>
      <c r="B121" s="39"/>
      <c r="C121" s="28">
        <v>3000</v>
      </c>
      <c r="D121" s="29" t="s">
        <v>156</v>
      </c>
      <c r="E121" s="51">
        <v>34000</v>
      </c>
      <c r="F121" s="42"/>
      <c r="G121" s="42"/>
      <c r="H121" s="51">
        <v>33870</v>
      </c>
      <c r="I121" s="47">
        <f t="shared" si="3"/>
        <v>0.9961764705882353</v>
      </c>
      <c r="J121" s="33">
        <v>0</v>
      </c>
    </row>
    <row r="122" spans="1:10" ht="31.5" customHeight="1">
      <c r="A122" s="35"/>
      <c r="B122" s="35">
        <v>75412</v>
      </c>
      <c r="C122" s="35"/>
      <c r="D122" s="23" t="s">
        <v>62</v>
      </c>
      <c r="E122" s="24">
        <f>SUM(E123:E128)</f>
        <v>39500</v>
      </c>
      <c r="F122" s="24"/>
      <c r="G122" s="25"/>
      <c r="H122" s="24">
        <f>SUM(H123:H128)</f>
        <v>28230.09</v>
      </c>
      <c r="I122" s="43">
        <f t="shared" si="3"/>
        <v>0.7146858227848101</v>
      </c>
      <c r="J122" s="27">
        <f>SUM(J123:J127)</f>
        <v>0</v>
      </c>
    </row>
    <row r="123" spans="1:10" ht="27.75" customHeight="1">
      <c r="A123" s="39"/>
      <c r="B123" s="39"/>
      <c r="C123" s="44">
        <v>4210</v>
      </c>
      <c r="D123" s="45" t="s">
        <v>18</v>
      </c>
      <c r="E123" s="51">
        <v>7111</v>
      </c>
      <c r="F123" s="42"/>
      <c r="G123" s="42"/>
      <c r="H123" s="51">
        <v>3641.02</v>
      </c>
      <c r="I123" s="47">
        <f t="shared" si="3"/>
        <v>0.5120264379130924</v>
      </c>
      <c r="J123" s="33">
        <v>0</v>
      </c>
    </row>
    <row r="124" spans="1:10" ht="30" customHeight="1">
      <c r="A124" s="28"/>
      <c r="B124" s="28"/>
      <c r="C124" s="28">
        <v>4260</v>
      </c>
      <c r="D124" s="29" t="s">
        <v>37</v>
      </c>
      <c r="E124" s="31">
        <v>7000</v>
      </c>
      <c r="F124" s="31"/>
      <c r="G124" s="31"/>
      <c r="H124" s="31">
        <v>5033.97</v>
      </c>
      <c r="I124" s="47">
        <f t="shared" si="3"/>
        <v>0.7191385714285715</v>
      </c>
      <c r="J124" s="33">
        <v>0</v>
      </c>
    </row>
    <row r="125" spans="1:10" ht="25.5" customHeight="1">
      <c r="A125" s="39"/>
      <c r="B125" s="28"/>
      <c r="C125" s="28">
        <v>4280</v>
      </c>
      <c r="D125" s="29" t="s">
        <v>38</v>
      </c>
      <c r="E125" s="31">
        <v>1000</v>
      </c>
      <c r="F125" s="31"/>
      <c r="G125" s="31"/>
      <c r="H125" s="31">
        <v>0</v>
      </c>
      <c r="I125" s="47">
        <f t="shared" si="3"/>
        <v>0</v>
      </c>
      <c r="J125" s="33">
        <v>0</v>
      </c>
    </row>
    <row r="126" spans="1:10" ht="24" customHeight="1">
      <c r="A126" s="28"/>
      <c r="B126" s="28"/>
      <c r="C126" s="28">
        <v>4300</v>
      </c>
      <c r="D126" s="29" t="s">
        <v>13</v>
      </c>
      <c r="E126" s="31">
        <v>15500</v>
      </c>
      <c r="F126" s="31"/>
      <c r="G126" s="31"/>
      <c r="H126" s="31">
        <v>11123.1</v>
      </c>
      <c r="I126" s="47">
        <f t="shared" si="3"/>
        <v>0.7176193548387098</v>
      </c>
      <c r="J126" s="33">
        <v>0</v>
      </c>
    </row>
    <row r="127" spans="1:10" ht="27" customHeight="1">
      <c r="A127" s="28"/>
      <c r="B127" s="28"/>
      <c r="C127" s="28">
        <v>4430</v>
      </c>
      <c r="D127" s="29" t="s">
        <v>24</v>
      </c>
      <c r="E127" s="31">
        <v>3415</v>
      </c>
      <c r="F127" s="31"/>
      <c r="G127" s="31"/>
      <c r="H127" s="31">
        <v>2958</v>
      </c>
      <c r="I127" s="47">
        <f t="shared" si="3"/>
        <v>0.8661786237188872</v>
      </c>
      <c r="J127" s="33">
        <v>0</v>
      </c>
    </row>
    <row r="128" spans="1:10" ht="27" customHeight="1">
      <c r="A128" s="28"/>
      <c r="B128" s="28"/>
      <c r="C128" s="28">
        <v>4500</v>
      </c>
      <c r="D128" s="45" t="s">
        <v>177</v>
      </c>
      <c r="E128" s="31">
        <v>5474</v>
      </c>
      <c r="F128" s="31"/>
      <c r="G128" s="31"/>
      <c r="H128" s="31">
        <v>5474</v>
      </c>
      <c r="I128" s="47">
        <f t="shared" si="3"/>
        <v>1</v>
      </c>
      <c r="J128" s="33">
        <v>0</v>
      </c>
    </row>
    <row r="129" spans="1:10" ht="29.25" customHeight="1">
      <c r="A129" s="35"/>
      <c r="B129" s="35">
        <v>75414</v>
      </c>
      <c r="C129" s="35"/>
      <c r="D129" s="23" t="s">
        <v>64</v>
      </c>
      <c r="E129" s="25">
        <f>SUM(E130:E132)</f>
        <v>7500</v>
      </c>
      <c r="F129" s="25"/>
      <c r="G129" s="25"/>
      <c r="H129" s="25">
        <f>SUM(H130:H132)</f>
        <v>708.48</v>
      </c>
      <c r="I129" s="47">
        <f t="shared" si="3"/>
        <v>0.094464</v>
      </c>
      <c r="J129" s="25">
        <f>SUM(J130:J132)</f>
        <v>0</v>
      </c>
    </row>
    <row r="130" spans="1:10" ht="29.25" customHeight="1">
      <c r="A130" s="35"/>
      <c r="B130" s="35"/>
      <c r="C130" s="28">
        <v>4210</v>
      </c>
      <c r="D130" s="45" t="s">
        <v>18</v>
      </c>
      <c r="E130" s="31">
        <v>500</v>
      </c>
      <c r="F130" s="31"/>
      <c r="G130" s="31"/>
      <c r="H130" s="31">
        <v>0</v>
      </c>
      <c r="I130" s="47">
        <f t="shared" si="3"/>
        <v>0</v>
      </c>
      <c r="J130" s="33">
        <v>0</v>
      </c>
    </row>
    <row r="131" spans="1:10" ht="27" customHeight="1">
      <c r="A131" s="28"/>
      <c r="B131" s="28"/>
      <c r="C131" s="28">
        <v>4260</v>
      </c>
      <c r="D131" s="45" t="s">
        <v>37</v>
      </c>
      <c r="E131" s="31">
        <v>5000</v>
      </c>
      <c r="F131" s="31"/>
      <c r="G131" s="31"/>
      <c r="H131" s="31">
        <v>608.48</v>
      </c>
      <c r="I131" s="47">
        <f t="shared" si="3"/>
        <v>0.121696</v>
      </c>
      <c r="J131" s="33">
        <v>0</v>
      </c>
    </row>
    <row r="132" spans="1:10" ht="27" customHeight="1">
      <c r="A132" s="28"/>
      <c r="B132" s="28"/>
      <c r="C132" s="28">
        <v>4300</v>
      </c>
      <c r="D132" s="29" t="s">
        <v>13</v>
      </c>
      <c r="E132" s="31">
        <v>2000</v>
      </c>
      <c r="F132" s="31"/>
      <c r="G132" s="31"/>
      <c r="H132" s="31">
        <v>100</v>
      </c>
      <c r="I132" s="47">
        <f t="shared" si="3"/>
        <v>0.05</v>
      </c>
      <c r="J132" s="33">
        <v>0</v>
      </c>
    </row>
    <row r="133" spans="1:10" ht="27" customHeight="1">
      <c r="A133" s="28"/>
      <c r="B133" s="35">
        <v>75495</v>
      </c>
      <c r="C133" s="35"/>
      <c r="D133" s="23" t="s">
        <v>11</v>
      </c>
      <c r="E133" s="25">
        <f>SUM(E134)</f>
        <v>20000</v>
      </c>
      <c r="F133" s="25"/>
      <c r="G133" s="25"/>
      <c r="H133" s="25">
        <f>SUM(H134)</f>
        <v>20000</v>
      </c>
      <c r="I133" s="47">
        <f t="shared" si="3"/>
        <v>1</v>
      </c>
      <c r="J133" s="25">
        <f>SUM(J134)</f>
        <v>0</v>
      </c>
    </row>
    <row r="134" spans="1:10" ht="91.5" customHeight="1">
      <c r="A134" s="28"/>
      <c r="B134" s="28"/>
      <c r="C134" s="28">
        <v>6300</v>
      </c>
      <c r="D134" s="29" t="s">
        <v>145</v>
      </c>
      <c r="E134" s="31">
        <v>20000</v>
      </c>
      <c r="F134" s="31"/>
      <c r="G134" s="31"/>
      <c r="H134" s="31">
        <v>20000</v>
      </c>
      <c r="I134" s="47">
        <f t="shared" si="3"/>
        <v>1</v>
      </c>
      <c r="J134" s="33">
        <v>0</v>
      </c>
    </row>
    <row r="135" spans="1:10" ht="37.5" customHeight="1">
      <c r="A135" s="68">
        <v>757</v>
      </c>
      <c r="B135" s="68"/>
      <c r="C135" s="69"/>
      <c r="D135" s="70" t="s">
        <v>65</v>
      </c>
      <c r="E135" s="90">
        <f>SUM(E136+E139)</f>
        <v>861971</v>
      </c>
      <c r="F135" s="71"/>
      <c r="G135" s="72"/>
      <c r="H135" s="90">
        <f>SUM(H136+H139)</f>
        <v>762772.16</v>
      </c>
      <c r="I135" s="75">
        <f t="shared" si="3"/>
        <v>0.884916267484637</v>
      </c>
      <c r="J135" s="74">
        <f>SUM(J136+J139)</f>
        <v>0</v>
      </c>
    </row>
    <row r="136" spans="1:10" ht="47.25">
      <c r="A136" s="35"/>
      <c r="B136" s="35">
        <v>75702</v>
      </c>
      <c r="C136" s="22"/>
      <c r="D136" s="23" t="s">
        <v>66</v>
      </c>
      <c r="E136" s="25">
        <f>SUM(E137:E138)</f>
        <v>791541</v>
      </c>
      <c r="F136" s="24"/>
      <c r="G136" s="25"/>
      <c r="H136" s="25">
        <f>SUM(H137:H138)</f>
        <v>762772.16</v>
      </c>
      <c r="I136" s="26">
        <f t="shared" si="3"/>
        <v>0.9636546432844287</v>
      </c>
      <c r="J136" s="25">
        <f>SUM(J137:J138)</f>
        <v>0</v>
      </c>
    </row>
    <row r="137" spans="1:10" ht="53.25" customHeight="1">
      <c r="A137" s="28"/>
      <c r="B137" s="28"/>
      <c r="C137" s="48" t="s">
        <v>190</v>
      </c>
      <c r="D137" s="29" t="s">
        <v>166</v>
      </c>
      <c r="E137" s="31">
        <v>25000</v>
      </c>
      <c r="F137" s="30"/>
      <c r="G137" s="31"/>
      <c r="H137" s="31">
        <v>25000</v>
      </c>
      <c r="I137" s="32">
        <f t="shared" si="3"/>
        <v>1</v>
      </c>
      <c r="J137" s="33">
        <v>0</v>
      </c>
    </row>
    <row r="138" spans="1:10" ht="63" customHeight="1">
      <c r="A138" s="28"/>
      <c r="B138" s="28"/>
      <c r="C138" s="48" t="s">
        <v>167</v>
      </c>
      <c r="D138" s="29" t="s">
        <v>168</v>
      </c>
      <c r="E138" s="31">
        <v>766541</v>
      </c>
      <c r="F138" s="30"/>
      <c r="G138" s="31"/>
      <c r="H138" s="31">
        <v>737772.16</v>
      </c>
      <c r="I138" s="32">
        <f t="shared" si="3"/>
        <v>0.962469274311485</v>
      </c>
      <c r="J138" s="33">
        <v>0</v>
      </c>
    </row>
    <row r="139" spans="1:10" ht="63">
      <c r="A139" s="35"/>
      <c r="B139" s="35">
        <v>75704</v>
      </c>
      <c r="C139" s="22"/>
      <c r="D139" s="23" t="s">
        <v>140</v>
      </c>
      <c r="E139" s="25">
        <f>SUM(E140)</f>
        <v>70430</v>
      </c>
      <c r="F139" s="24"/>
      <c r="G139" s="25"/>
      <c r="H139" s="25">
        <f>SUM(H140)</f>
        <v>0</v>
      </c>
      <c r="I139" s="95">
        <f aca="true" t="shared" si="4" ref="I139:I197">H139/E139</f>
        <v>0</v>
      </c>
      <c r="J139" s="27">
        <f>SUM(J140)</f>
        <v>0</v>
      </c>
    </row>
    <row r="140" spans="1:10" ht="33.75" customHeight="1">
      <c r="A140" s="35"/>
      <c r="B140" s="35"/>
      <c r="C140" s="48" t="s">
        <v>138</v>
      </c>
      <c r="D140" s="29" t="s">
        <v>146</v>
      </c>
      <c r="E140" s="31">
        <v>70430</v>
      </c>
      <c r="F140" s="30"/>
      <c r="G140" s="31"/>
      <c r="H140" s="31">
        <v>0</v>
      </c>
      <c r="I140" s="96">
        <f t="shared" si="4"/>
        <v>0</v>
      </c>
      <c r="J140" s="33">
        <v>0</v>
      </c>
    </row>
    <row r="141" spans="1:10" ht="35.25" customHeight="1">
      <c r="A141" s="83">
        <v>758</v>
      </c>
      <c r="B141" s="83"/>
      <c r="C141" s="84"/>
      <c r="D141" s="85" t="s">
        <v>67</v>
      </c>
      <c r="E141" s="86">
        <f>SUM(E143:E144)</f>
        <v>107102</v>
      </c>
      <c r="F141" s="86" t="e">
        <f>SUM(#REF!+#REF!+#REF!)</f>
        <v>#REF!</v>
      </c>
      <c r="G141" s="86" t="e">
        <f>SUM(#REF!+#REF!+#REF!)</f>
        <v>#REF!</v>
      </c>
      <c r="H141" s="86">
        <f>SUM(H143:H144)</f>
        <v>0</v>
      </c>
      <c r="I141" s="75">
        <f t="shared" si="4"/>
        <v>0</v>
      </c>
      <c r="J141" s="86">
        <f>SUM(J143:J144)</f>
        <v>0</v>
      </c>
    </row>
    <row r="142" spans="1:10" ht="27.75" customHeight="1">
      <c r="A142" s="106"/>
      <c r="B142" s="106">
        <v>75814</v>
      </c>
      <c r="C142" s="107"/>
      <c r="D142" s="108" t="s">
        <v>178</v>
      </c>
      <c r="E142" s="109">
        <f>SUM(E143)</f>
        <v>0</v>
      </c>
      <c r="F142" s="109"/>
      <c r="G142" s="109"/>
      <c r="H142" s="109">
        <f>SUM(H143)</f>
        <v>0</v>
      </c>
      <c r="I142" s="97">
        <v>0</v>
      </c>
      <c r="J142" s="109">
        <f>SUM(J143)</f>
        <v>0</v>
      </c>
    </row>
    <row r="143" spans="1:10" ht="35.25" customHeight="1">
      <c r="A143" s="106"/>
      <c r="B143" s="106"/>
      <c r="C143" s="110" t="s">
        <v>73</v>
      </c>
      <c r="D143" s="29" t="s">
        <v>32</v>
      </c>
      <c r="E143" s="111">
        <v>0</v>
      </c>
      <c r="F143" s="111"/>
      <c r="G143" s="111"/>
      <c r="H143" s="111">
        <v>0</v>
      </c>
      <c r="I143" s="98">
        <v>0</v>
      </c>
      <c r="J143" s="111">
        <v>0</v>
      </c>
    </row>
    <row r="144" spans="1:10" ht="30.75" customHeight="1">
      <c r="A144" s="35"/>
      <c r="B144" s="35">
        <v>75818</v>
      </c>
      <c r="C144" s="22"/>
      <c r="D144" s="23" t="s">
        <v>68</v>
      </c>
      <c r="E144" s="25">
        <f>SUM(E145:E146)</f>
        <v>107102</v>
      </c>
      <c r="F144" s="24"/>
      <c r="G144" s="25"/>
      <c r="H144" s="25">
        <f>SUM(H145:H146)</f>
        <v>0</v>
      </c>
      <c r="I144" s="97">
        <f t="shared" si="4"/>
        <v>0</v>
      </c>
      <c r="J144" s="27">
        <f>SUM(J145)</f>
        <v>0</v>
      </c>
    </row>
    <row r="145" spans="1:10" ht="30.75" customHeight="1">
      <c r="A145" s="28"/>
      <c r="B145" s="28"/>
      <c r="C145" s="48" t="s">
        <v>69</v>
      </c>
      <c r="D145" s="29" t="s">
        <v>70</v>
      </c>
      <c r="E145" s="31">
        <v>103802</v>
      </c>
      <c r="F145" s="30"/>
      <c r="G145" s="31"/>
      <c r="H145" s="31">
        <v>0</v>
      </c>
      <c r="I145" s="98">
        <f t="shared" si="4"/>
        <v>0</v>
      </c>
      <c r="J145" s="33">
        <v>0</v>
      </c>
    </row>
    <row r="146" spans="1:10" ht="39.75" customHeight="1">
      <c r="A146" s="28"/>
      <c r="B146" s="28"/>
      <c r="C146" s="48" t="s">
        <v>169</v>
      </c>
      <c r="D146" s="29" t="s">
        <v>170</v>
      </c>
      <c r="E146" s="31">
        <v>3300</v>
      </c>
      <c r="F146" s="30"/>
      <c r="G146" s="31"/>
      <c r="H146" s="31">
        <v>0</v>
      </c>
      <c r="I146" s="98">
        <v>0</v>
      </c>
      <c r="J146" s="33">
        <v>0</v>
      </c>
    </row>
    <row r="147" spans="1:10" ht="33.75" customHeight="1">
      <c r="A147" s="68">
        <v>801</v>
      </c>
      <c r="B147" s="68"/>
      <c r="C147" s="69"/>
      <c r="D147" s="70" t="s">
        <v>71</v>
      </c>
      <c r="E147" s="72">
        <f>SUM(E148+E168+E183+E205+E226+E231+E234)</f>
        <v>15460420</v>
      </c>
      <c r="F147" s="71">
        <f>SUM(F148+F183+F205+F231+F234)</f>
        <v>0</v>
      </c>
      <c r="G147" s="72">
        <f>F147/E147</f>
        <v>0</v>
      </c>
      <c r="H147" s="72">
        <f>SUM(H148+H168+H183+H205+H226+H231+H234)</f>
        <v>15197340.269999998</v>
      </c>
      <c r="I147" s="75">
        <f t="shared" si="4"/>
        <v>0.9829836621514808</v>
      </c>
      <c r="J147" s="72">
        <f>SUM(J148+J168+J183+J205+J226+J231+J234)</f>
        <v>0</v>
      </c>
    </row>
    <row r="148" spans="1:10" s="105" customFormat="1" ht="30.75" customHeight="1">
      <c r="A148" s="101"/>
      <c r="B148" s="101">
        <v>80101</v>
      </c>
      <c r="C148" s="102"/>
      <c r="D148" s="103" t="s">
        <v>72</v>
      </c>
      <c r="E148" s="104">
        <f>SUM(E149:E167)</f>
        <v>7694863</v>
      </c>
      <c r="F148" s="104">
        <f>SUM(F149:F167)</f>
        <v>0</v>
      </c>
      <c r="G148" s="104">
        <f>SUM(G149:G167)</f>
        <v>0</v>
      </c>
      <c r="H148" s="104">
        <f>SUM(H149:H167)</f>
        <v>7579798.61</v>
      </c>
      <c r="I148" s="97">
        <f t="shared" si="4"/>
        <v>0.9850465966710519</v>
      </c>
      <c r="J148" s="104">
        <f>SUM(J149:J167)</f>
        <v>0</v>
      </c>
    </row>
    <row r="149" spans="1:10" ht="30">
      <c r="A149" s="28"/>
      <c r="B149" s="28"/>
      <c r="C149" s="48" t="s">
        <v>73</v>
      </c>
      <c r="D149" s="29" t="s">
        <v>32</v>
      </c>
      <c r="E149" s="31">
        <v>7150</v>
      </c>
      <c r="F149" s="30"/>
      <c r="G149" s="31"/>
      <c r="H149" s="31">
        <v>5976.06</v>
      </c>
      <c r="I149" s="98">
        <f t="shared" si="4"/>
        <v>0.8358125874125875</v>
      </c>
      <c r="J149" s="33">
        <v>0</v>
      </c>
    </row>
    <row r="150" spans="1:10" ht="36.75" customHeight="1">
      <c r="A150" s="39"/>
      <c r="B150" s="28"/>
      <c r="C150" s="48" t="s">
        <v>74</v>
      </c>
      <c r="D150" s="29" t="s">
        <v>33</v>
      </c>
      <c r="E150" s="31">
        <v>5191144</v>
      </c>
      <c r="F150" s="30"/>
      <c r="G150" s="31"/>
      <c r="H150" s="31">
        <v>5161747.44</v>
      </c>
      <c r="I150" s="98">
        <f t="shared" si="4"/>
        <v>0.9943371711514842</v>
      </c>
      <c r="J150" s="33">
        <v>0</v>
      </c>
    </row>
    <row r="151" spans="1:10" ht="29.25" customHeight="1">
      <c r="A151" s="28"/>
      <c r="B151" s="28"/>
      <c r="C151" s="48" t="s">
        <v>75</v>
      </c>
      <c r="D151" s="29" t="s">
        <v>34</v>
      </c>
      <c r="E151" s="31">
        <v>400357</v>
      </c>
      <c r="F151" s="30"/>
      <c r="G151" s="31"/>
      <c r="H151" s="31">
        <v>400352.75</v>
      </c>
      <c r="I151" s="98">
        <f t="shared" si="4"/>
        <v>0.9999893844743566</v>
      </c>
      <c r="J151" s="33">
        <v>0</v>
      </c>
    </row>
    <row r="152" spans="1:10" ht="30" customHeight="1">
      <c r="A152" s="28"/>
      <c r="B152" s="28"/>
      <c r="C152" s="48" t="s">
        <v>76</v>
      </c>
      <c r="D152" s="29" t="s">
        <v>35</v>
      </c>
      <c r="E152" s="31">
        <v>893532</v>
      </c>
      <c r="F152" s="30"/>
      <c r="G152" s="31"/>
      <c r="H152" s="31">
        <v>857272.54</v>
      </c>
      <c r="I152" s="98">
        <f t="shared" si="4"/>
        <v>0.959420076729205</v>
      </c>
      <c r="J152" s="33">
        <v>0</v>
      </c>
    </row>
    <row r="153" spans="1:10" ht="27.75" customHeight="1">
      <c r="A153" s="28"/>
      <c r="B153" s="28"/>
      <c r="C153" s="48" t="s">
        <v>77</v>
      </c>
      <c r="D153" s="29" t="s">
        <v>36</v>
      </c>
      <c r="E153" s="31">
        <v>119797</v>
      </c>
      <c r="F153" s="30"/>
      <c r="G153" s="31"/>
      <c r="H153" s="31">
        <v>117736.89</v>
      </c>
      <c r="I153" s="98">
        <f t="shared" si="4"/>
        <v>0.9828033256258504</v>
      </c>
      <c r="J153" s="33">
        <v>0</v>
      </c>
    </row>
    <row r="154" spans="1:10" ht="31.5" customHeight="1">
      <c r="A154" s="28"/>
      <c r="B154" s="28"/>
      <c r="C154" s="48" t="s">
        <v>78</v>
      </c>
      <c r="D154" s="29" t="s">
        <v>18</v>
      </c>
      <c r="E154" s="31">
        <v>89751</v>
      </c>
      <c r="F154" s="30"/>
      <c r="G154" s="31"/>
      <c r="H154" s="31">
        <v>74633.4</v>
      </c>
      <c r="I154" s="98">
        <f t="shared" si="4"/>
        <v>0.8315606511348063</v>
      </c>
      <c r="J154" s="33">
        <v>0</v>
      </c>
    </row>
    <row r="155" spans="1:10" ht="31.5" customHeight="1">
      <c r="A155" s="28"/>
      <c r="B155" s="28"/>
      <c r="C155" s="48" t="s">
        <v>171</v>
      </c>
      <c r="D155" s="29" t="s">
        <v>94</v>
      </c>
      <c r="E155" s="31">
        <v>228950</v>
      </c>
      <c r="F155" s="30"/>
      <c r="G155" s="31"/>
      <c r="H155" s="31">
        <v>224554.26</v>
      </c>
      <c r="I155" s="98">
        <f t="shared" si="4"/>
        <v>0.9808004367765888</v>
      </c>
      <c r="J155" s="33">
        <v>0</v>
      </c>
    </row>
    <row r="156" spans="1:10" ht="35.25" customHeight="1">
      <c r="A156" s="28"/>
      <c r="B156" s="28"/>
      <c r="C156" s="48" t="s">
        <v>79</v>
      </c>
      <c r="D156" s="29" t="s">
        <v>80</v>
      </c>
      <c r="E156" s="31">
        <v>4600</v>
      </c>
      <c r="F156" s="30"/>
      <c r="G156" s="31"/>
      <c r="H156" s="31">
        <v>4238.75</v>
      </c>
      <c r="I156" s="98">
        <f t="shared" si="4"/>
        <v>0.9214673913043478</v>
      </c>
      <c r="J156" s="33">
        <v>0</v>
      </c>
    </row>
    <row r="157" spans="1:10" ht="30" customHeight="1">
      <c r="A157" s="28"/>
      <c r="B157" s="28"/>
      <c r="C157" s="48" t="s">
        <v>81</v>
      </c>
      <c r="D157" s="29" t="s">
        <v>37</v>
      </c>
      <c r="E157" s="31">
        <v>337824</v>
      </c>
      <c r="F157" s="30"/>
      <c r="G157" s="31"/>
      <c r="H157" s="31">
        <v>320169.28</v>
      </c>
      <c r="I157" s="98">
        <f t="shared" si="4"/>
        <v>0.9477398882258218</v>
      </c>
      <c r="J157" s="33">
        <v>0</v>
      </c>
    </row>
    <row r="158" spans="1:10" ht="30.75" customHeight="1">
      <c r="A158" s="28"/>
      <c r="B158" s="28"/>
      <c r="C158" s="48" t="s">
        <v>82</v>
      </c>
      <c r="D158" s="29" t="s">
        <v>19</v>
      </c>
      <c r="E158" s="31">
        <v>0</v>
      </c>
      <c r="F158" s="30"/>
      <c r="G158" s="31"/>
      <c r="H158" s="31">
        <v>0</v>
      </c>
      <c r="I158" s="98">
        <v>0</v>
      </c>
      <c r="J158" s="33">
        <v>0</v>
      </c>
    </row>
    <row r="159" spans="1:10" ht="33.75" customHeight="1">
      <c r="A159" s="28"/>
      <c r="B159" s="28"/>
      <c r="C159" s="48" t="s">
        <v>83</v>
      </c>
      <c r="D159" s="29" t="s">
        <v>38</v>
      </c>
      <c r="E159" s="31">
        <v>4460</v>
      </c>
      <c r="F159" s="30"/>
      <c r="G159" s="31"/>
      <c r="H159" s="31">
        <v>3878</v>
      </c>
      <c r="I159" s="98">
        <f t="shared" si="4"/>
        <v>0.8695067264573991</v>
      </c>
      <c r="J159" s="33">
        <v>0</v>
      </c>
    </row>
    <row r="160" spans="1:10" ht="30.75" customHeight="1">
      <c r="A160" s="28"/>
      <c r="B160" s="28"/>
      <c r="C160" s="48" t="s">
        <v>29</v>
      </c>
      <c r="D160" s="29" t="s">
        <v>13</v>
      </c>
      <c r="E160" s="31">
        <v>48380</v>
      </c>
      <c r="F160" s="30"/>
      <c r="G160" s="31"/>
      <c r="H160" s="31">
        <v>42208.45</v>
      </c>
      <c r="I160" s="98">
        <f t="shared" si="4"/>
        <v>0.8724359239355105</v>
      </c>
      <c r="J160" s="33">
        <v>0</v>
      </c>
    </row>
    <row r="161" spans="1:10" ht="30.75" customHeight="1">
      <c r="A161" s="28"/>
      <c r="B161" s="28"/>
      <c r="C161" s="48" t="s">
        <v>40</v>
      </c>
      <c r="D161" s="29" t="s">
        <v>41</v>
      </c>
      <c r="E161" s="31">
        <v>3955</v>
      </c>
      <c r="F161" s="30"/>
      <c r="G161" s="31"/>
      <c r="H161" s="31">
        <v>3664.9</v>
      </c>
      <c r="I161" s="98">
        <f t="shared" si="4"/>
        <v>0.9266498103666245</v>
      </c>
      <c r="J161" s="33">
        <v>0</v>
      </c>
    </row>
    <row r="162" spans="1:10" ht="45">
      <c r="A162" s="28"/>
      <c r="B162" s="28"/>
      <c r="C162" s="48" t="s">
        <v>42</v>
      </c>
      <c r="D162" s="29" t="s">
        <v>43</v>
      </c>
      <c r="E162" s="31">
        <v>4600</v>
      </c>
      <c r="F162" s="30"/>
      <c r="G162" s="31"/>
      <c r="H162" s="31">
        <v>4307.21</v>
      </c>
      <c r="I162" s="98">
        <f t="shared" si="4"/>
        <v>0.93635</v>
      </c>
      <c r="J162" s="33">
        <v>0</v>
      </c>
    </row>
    <row r="163" spans="1:10" ht="45">
      <c r="A163" s="28"/>
      <c r="B163" s="28"/>
      <c r="C163" s="48" t="s">
        <v>44</v>
      </c>
      <c r="D163" s="29" t="s">
        <v>45</v>
      </c>
      <c r="E163" s="31">
        <v>4800</v>
      </c>
      <c r="F163" s="30"/>
      <c r="G163" s="31"/>
      <c r="H163" s="31">
        <v>4513.5</v>
      </c>
      <c r="I163" s="98">
        <f t="shared" si="4"/>
        <v>0.9403125</v>
      </c>
      <c r="J163" s="33">
        <v>0</v>
      </c>
    </row>
    <row r="164" spans="1:10" ht="33.75" customHeight="1">
      <c r="A164" s="28"/>
      <c r="B164" s="28"/>
      <c r="C164" s="112" t="s">
        <v>46</v>
      </c>
      <c r="D164" s="113" t="s">
        <v>47</v>
      </c>
      <c r="E164" s="114">
        <v>1480</v>
      </c>
      <c r="F164" s="115"/>
      <c r="G164" s="114"/>
      <c r="H164" s="114">
        <v>732.18</v>
      </c>
      <c r="I164" s="116">
        <f t="shared" si="4"/>
        <v>0.4947162162162162</v>
      </c>
      <c r="J164" s="117">
        <v>0</v>
      </c>
    </row>
    <row r="165" spans="1:10" ht="36.75" customHeight="1">
      <c r="A165" s="28"/>
      <c r="B165" s="28"/>
      <c r="C165" s="48" t="s">
        <v>121</v>
      </c>
      <c r="D165" s="45" t="s">
        <v>24</v>
      </c>
      <c r="E165" s="31">
        <v>0</v>
      </c>
      <c r="F165" s="30"/>
      <c r="G165" s="31"/>
      <c r="H165" s="31">
        <v>0</v>
      </c>
      <c r="I165" s="98">
        <v>0</v>
      </c>
      <c r="J165" s="33">
        <v>0</v>
      </c>
    </row>
    <row r="166" spans="1:10" ht="30">
      <c r="A166" s="28"/>
      <c r="B166" s="28"/>
      <c r="C166" s="48" t="s">
        <v>48</v>
      </c>
      <c r="D166" s="29" t="s">
        <v>49</v>
      </c>
      <c r="E166" s="31">
        <v>352383</v>
      </c>
      <c r="F166" s="30"/>
      <c r="G166" s="31"/>
      <c r="H166" s="31">
        <v>352383</v>
      </c>
      <c r="I166" s="98">
        <f t="shared" si="4"/>
        <v>1</v>
      </c>
      <c r="J166" s="33">
        <v>0</v>
      </c>
    </row>
    <row r="167" spans="1:10" ht="30">
      <c r="A167" s="28"/>
      <c r="B167" s="28"/>
      <c r="C167" s="48" t="s">
        <v>50</v>
      </c>
      <c r="D167" s="45" t="s">
        <v>51</v>
      </c>
      <c r="E167" s="31">
        <v>1700</v>
      </c>
      <c r="F167" s="30"/>
      <c r="G167" s="31"/>
      <c r="H167" s="31">
        <v>1430</v>
      </c>
      <c r="I167" s="98">
        <f t="shared" si="4"/>
        <v>0.8411764705882353</v>
      </c>
      <c r="J167" s="33">
        <v>0</v>
      </c>
    </row>
    <row r="168" spans="1:10" ht="31.5">
      <c r="A168" s="39"/>
      <c r="B168" s="35">
        <v>80103</v>
      </c>
      <c r="C168" s="35"/>
      <c r="D168" s="23" t="s">
        <v>84</v>
      </c>
      <c r="E168" s="25">
        <f>SUM(E169:E182)</f>
        <v>794228</v>
      </c>
      <c r="F168" s="25"/>
      <c r="G168" s="25"/>
      <c r="H168" s="25">
        <f>SUM(H169:H182)</f>
        <v>785957.3099999999</v>
      </c>
      <c r="I168" s="97">
        <f t="shared" si="4"/>
        <v>0.9895865041272782</v>
      </c>
      <c r="J168" s="27">
        <f>SUM(J169:J182)</f>
        <v>0</v>
      </c>
    </row>
    <row r="169" spans="1:10" ht="30">
      <c r="A169" s="39"/>
      <c r="B169" s="35"/>
      <c r="C169" s="28">
        <v>3020</v>
      </c>
      <c r="D169" s="29" t="s">
        <v>32</v>
      </c>
      <c r="E169" s="31">
        <v>1360</v>
      </c>
      <c r="F169" s="31"/>
      <c r="G169" s="31"/>
      <c r="H169" s="31">
        <v>246.2</v>
      </c>
      <c r="I169" s="98">
        <f t="shared" si="4"/>
        <v>0.18102941176470588</v>
      </c>
      <c r="J169" s="33">
        <v>0</v>
      </c>
    </row>
    <row r="170" spans="1:10" ht="32.25" customHeight="1">
      <c r="A170" s="39"/>
      <c r="B170" s="28"/>
      <c r="C170" s="28">
        <v>4010</v>
      </c>
      <c r="D170" s="29" t="s">
        <v>33</v>
      </c>
      <c r="E170" s="31">
        <v>598085</v>
      </c>
      <c r="F170" s="31"/>
      <c r="G170" s="31"/>
      <c r="H170" s="31">
        <v>594449.68</v>
      </c>
      <c r="I170" s="98">
        <f t="shared" si="4"/>
        <v>0.9939217335328592</v>
      </c>
      <c r="J170" s="33">
        <v>0</v>
      </c>
    </row>
    <row r="171" spans="1:10" ht="28.5" customHeight="1">
      <c r="A171" s="39"/>
      <c r="B171" s="28"/>
      <c r="C171" s="28">
        <v>4040</v>
      </c>
      <c r="D171" s="29" t="s">
        <v>34</v>
      </c>
      <c r="E171" s="31">
        <v>39957</v>
      </c>
      <c r="F171" s="31"/>
      <c r="G171" s="31"/>
      <c r="H171" s="31">
        <v>39955.7</v>
      </c>
      <c r="I171" s="98">
        <f t="shared" si="4"/>
        <v>0.9999674650249017</v>
      </c>
      <c r="J171" s="33">
        <v>0</v>
      </c>
    </row>
    <row r="172" spans="1:10" ht="28.5" customHeight="1">
      <c r="A172" s="39"/>
      <c r="B172" s="28"/>
      <c r="C172" s="28">
        <v>4110</v>
      </c>
      <c r="D172" s="29" t="s">
        <v>35</v>
      </c>
      <c r="E172" s="31">
        <v>101372</v>
      </c>
      <c r="F172" s="31"/>
      <c r="G172" s="31"/>
      <c r="H172" s="31">
        <v>100747.45</v>
      </c>
      <c r="I172" s="98">
        <f t="shared" si="4"/>
        <v>0.9938390285285877</v>
      </c>
      <c r="J172" s="33">
        <v>0</v>
      </c>
    </row>
    <row r="173" spans="1:10" ht="30.75" customHeight="1">
      <c r="A173" s="39"/>
      <c r="B173" s="28"/>
      <c r="C173" s="28">
        <v>4120</v>
      </c>
      <c r="D173" s="29" t="s">
        <v>36</v>
      </c>
      <c r="E173" s="31">
        <v>13696</v>
      </c>
      <c r="F173" s="31"/>
      <c r="G173" s="31"/>
      <c r="H173" s="31">
        <v>12994.41</v>
      </c>
      <c r="I173" s="98">
        <f t="shared" si="4"/>
        <v>0.9487740946261682</v>
      </c>
      <c r="J173" s="33">
        <v>0</v>
      </c>
    </row>
    <row r="174" spans="1:10" ht="32.25" customHeight="1">
      <c r="A174" s="39"/>
      <c r="B174" s="28"/>
      <c r="C174" s="28">
        <v>4210</v>
      </c>
      <c r="D174" s="29" t="s">
        <v>18</v>
      </c>
      <c r="E174" s="31">
        <v>3360</v>
      </c>
      <c r="F174" s="31"/>
      <c r="G174" s="31"/>
      <c r="H174" s="31">
        <v>2385.72</v>
      </c>
      <c r="I174" s="98">
        <f t="shared" si="4"/>
        <v>0.7100357142857142</v>
      </c>
      <c r="J174" s="33">
        <v>0</v>
      </c>
    </row>
    <row r="175" spans="1:10" ht="30">
      <c r="A175" s="39"/>
      <c r="B175" s="28"/>
      <c r="C175" s="28">
        <v>4240</v>
      </c>
      <c r="D175" s="29" t="s">
        <v>80</v>
      </c>
      <c r="E175" s="31">
        <v>950</v>
      </c>
      <c r="F175" s="31"/>
      <c r="G175" s="31"/>
      <c r="H175" s="31">
        <v>450</v>
      </c>
      <c r="I175" s="98">
        <f t="shared" si="4"/>
        <v>0.47368421052631576</v>
      </c>
      <c r="J175" s="33">
        <v>0</v>
      </c>
    </row>
    <row r="176" spans="1:10" ht="25.5" customHeight="1">
      <c r="A176" s="39"/>
      <c r="B176" s="28"/>
      <c r="C176" s="28">
        <v>4260</v>
      </c>
      <c r="D176" s="29" t="s">
        <v>37</v>
      </c>
      <c r="E176" s="31">
        <v>2710</v>
      </c>
      <c r="F176" s="31"/>
      <c r="G176" s="31"/>
      <c r="H176" s="31">
        <v>2618.52</v>
      </c>
      <c r="I176" s="98">
        <f t="shared" si="4"/>
        <v>0.9662435424354243</v>
      </c>
      <c r="J176" s="33">
        <v>0</v>
      </c>
    </row>
    <row r="177" spans="1:10" ht="25.5" customHeight="1">
      <c r="A177" s="39"/>
      <c r="B177" s="28"/>
      <c r="C177" s="28">
        <v>4280</v>
      </c>
      <c r="D177" s="29" t="s">
        <v>38</v>
      </c>
      <c r="E177" s="31">
        <v>870</v>
      </c>
      <c r="F177" s="31"/>
      <c r="G177" s="31"/>
      <c r="H177" s="31">
        <v>865</v>
      </c>
      <c r="I177" s="98">
        <f t="shared" si="4"/>
        <v>0.9942528735632183</v>
      </c>
      <c r="J177" s="33">
        <v>0</v>
      </c>
    </row>
    <row r="178" spans="1:10" ht="34.5" customHeight="1">
      <c r="A178" s="39"/>
      <c r="B178" s="28"/>
      <c r="C178" s="28">
        <v>4300</v>
      </c>
      <c r="D178" s="29" t="s">
        <v>13</v>
      </c>
      <c r="E178" s="31">
        <v>2860</v>
      </c>
      <c r="F178" s="31"/>
      <c r="G178" s="31"/>
      <c r="H178" s="31">
        <v>2743.03</v>
      </c>
      <c r="I178" s="98">
        <f t="shared" si="4"/>
        <v>0.9591013986013986</v>
      </c>
      <c r="J178" s="33">
        <v>0</v>
      </c>
    </row>
    <row r="179" spans="1:10" ht="30" customHeight="1">
      <c r="A179" s="39"/>
      <c r="B179" s="28"/>
      <c r="C179" s="28">
        <v>4350</v>
      </c>
      <c r="D179" s="29" t="s">
        <v>86</v>
      </c>
      <c r="E179" s="31">
        <v>300</v>
      </c>
      <c r="F179" s="31"/>
      <c r="G179" s="31"/>
      <c r="H179" s="31">
        <v>0</v>
      </c>
      <c r="I179" s="98">
        <f t="shared" si="4"/>
        <v>0</v>
      </c>
      <c r="J179" s="33">
        <v>0</v>
      </c>
    </row>
    <row r="180" spans="1:10" ht="45">
      <c r="A180" s="39"/>
      <c r="B180" s="28"/>
      <c r="C180" s="48" t="s">
        <v>44</v>
      </c>
      <c r="D180" s="29" t="s">
        <v>45</v>
      </c>
      <c r="E180" s="31">
        <v>390</v>
      </c>
      <c r="F180" s="31"/>
      <c r="G180" s="31"/>
      <c r="H180" s="31">
        <v>383.6</v>
      </c>
      <c r="I180" s="98">
        <f t="shared" si="4"/>
        <v>0.9835897435897436</v>
      </c>
      <c r="J180" s="33">
        <v>0</v>
      </c>
    </row>
    <row r="181" spans="1:10" ht="36.75" customHeight="1">
      <c r="A181" s="39"/>
      <c r="B181" s="28"/>
      <c r="C181" s="48" t="s">
        <v>131</v>
      </c>
      <c r="D181" s="29" t="s">
        <v>47</v>
      </c>
      <c r="E181" s="31">
        <v>200</v>
      </c>
      <c r="F181" s="31"/>
      <c r="G181" s="31"/>
      <c r="H181" s="31">
        <v>0</v>
      </c>
      <c r="I181" s="98">
        <f t="shared" si="4"/>
        <v>0</v>
      </c>
      <c r="J181" s="33">
        <v>0</v>
      </c>
    </row>
    <row r="182" spans="1:10" ht="34.5" customHeight="1">
      <c r="A182" s="39"/>
      <c r="B182" s="28"/>
      <c r="C182" s="28">
        <v>4440</v>
      </c>
      <c r="D182" s="29" t="s">
        <v>49</v>
      </c>
      <c r="E182" s="31">
        <v>28118</v>
      </c>
      <c r="F182" s="31"/>
      <c r="G182" s="31"/>
      <c r="H182" s="31">
        <v>28118</v>
      </c>
      <c r="I182" s="98">
        <f t="shared" si="4"/>
        <v>1</v>
      </c>
      <c r="J182" s="33">
        <v>0</v>
      </c>
    </row>
    <row r="183" spans="1:10" ht="27" customHeight="1">
      <c r="A183" s="35"/>
      <c r="B183" s="35">
        <v>80104</v>
      </c>
      <c r="C183" s="35"/>
      <c r="D183" s="23" t="s">
        <v>85</v>
      </c>
      <c r="E183" s="25">
        <f>SUM(E184:E204)</f>
        <v>2664599</v>
      </c>
      <c r="F183" s="25">
        <f>SUM(F187:F203)</f>
        <v>0</v>
      </c>
      <c r="G183" s="25"/>
      <c r="H183" s="25">
        <f>SUM(H184:H204)</f>
        <v>2636856.6000000006</v>
      </c>
      <c r="I183" s="97">
        <f t="shared" si="4"/>
        <v>0.9895885272042813</v>
      </c>
      <c r="J183" s="25">
        <f>SUM(J184:J204)</f>
        <v>0</v>
      </c>
    </row>
    <row r="184" spans="1:10" ht="51.75" customHeight="1">
      <c r="A184" s="35"/>
      <c r="B184" s="35"/>
      <c r="C184" s="28">
        <v>2310</v>
      </c>
      <c r="D184" s="29" t="s">
        <v>191</v>
      </c>
      <c r="E184" s="31">
        <v>17900</v>
      </c>
      <c r="F184" s="31"/>
      <c r="G184" s="31"/>
      <c r="H184" s="31">
        <v>15116.12</v>
      </c>
      <c r="I184" s="98">
        <f t="shared" si="4"/>
        <v>0.8444759776536314</v>
      </c>
      <c r="J184" s="31">
        <v>0</v>
      </c>
    </row>
    <row r="185" spans="1:10" ht="51" customHeight="1">
      <c r="A185" s="35"/>
      <c r="B185" s="35"/>
      <c r="C185" s="55">
        <v>2540</v>
      </c>
      <c r="D185" s="29" t="s">
        <v>157</v>
      </c>
      <c r="E185" s="31">
        <v>838002</v>
      </c>
      <c r="F185" s="31"/>
      <c r="G185" s="31"/>
      <c r="H185" s="31">
        <v>834575.9</v>
      </c>
      <c r="I185" s="98">
        <f t="shared" si="4"/>
        <v>0.9959115849365515</v>
      </c>
      <c r="J185" s="33">
        <v>0</v>
      </c>
    </row>
    <row r="186" spans="1:11" ht="39" customHeight="1">
      <c r="A186" s="35"/>
      <c r="B186" s="35"/>
      <c r="C186" s="55">
        <v>3020</v>
      </c>
      <c r="D186" s="29" t="s">
        <v>158</v>
      </c>
      <c r="E186" s="31">
        <v>2170</v>
      </c>
      <c r="F186" s="31"/>
      <c r="G186" s="31"/>
      <c r="H186" s="31">
        <v>1949.2</v>
      </c>
      <c r="I186" s="98">
        <f t="shared" si="4"/>
        <v>0.8982488479262674</v>
      </c>
      <c r="J186" s="33">
        <v>0</v>
      </c>
      <c r="K186" t="s">
        <v>192</v>
      </c>
    </row>
    <row r="187" spans="1:10" ht="30" customHeight="1">
      <c r="A187" s="28"/>
      <c r="B187" s="28"/>
      <c r="C187" s="28">
        <v>4010</v>
      </c>
      <c r="D187" s="29" t="s">
        <v>33</v>
      </c>
      <c r="E187" s="31">
        <v>1243774</v>
      </c>
      <c r="F187" s="31"/>
      <c r="G187" s="31"/>
      <c r="H187" s="31">
        <v>1231750.59</v>
      </c>
      <c r="I187" s="98">
        <f t="shared" si="4"/>
        <v>0.9903331232201349</v>
      </c>
      <c r="J187" s="33">
        <v>0</v>
      </c>
    </row>
    <row r="188" spans="1:10" ht="26.25" customHeight="1">
      <c r="A188" s="28"/>
      <c r="B188" s="28"/>
      <c r="C188" s="28">
        <v>4040</v>
      </c>
      <c r="D188" s="29" t="s">
        <v>34</v>
      </c>
      <c r="E188" s="31">
        <v>94082</v>
      </c>
      <c r="F188" s="31"/>
      <c r="G188" s="31"/>
      <c r="H188" s="31">
        <v>94078.89</v>
      </c>
      <c r="I188" s="98">
        <f t="shared" si="4"/>
        <v>0.9999669437299377</v>
      </c>
      <c r="J188" s="33">
        <v>0</v>
      </c>
    </row>
    <row r="189" spans="1:10" ht="26.25" customHeight="1">
      <c r="A189" s="28"/>
      <c r="B189" s="28"/>
      <c r="C189" s="28">
        <v>4110</v>
      </c>
      <c r="D189" s="29" t="s">
        <v>35</v>
      </c>
      <c r="E189" s="31">
        <v>224370</v>
      </c>
      <c r="F189" s="31"/>
      <c r="G189" s="31"/>
      <c r="H189" s="31">
        <v>221636</v>
      </c>
      <c r="I189" s="98">
        <f t="shared" si="4"/>
        <v>0.9878147702455765</v>
      </c>
      <c r="J189" s="33">
        <v>0</v>
      </c>
    </row>
    <row r="190" spans="1:10" ht="26.25" customHeight="1">
      <c r="A190" s="28"/>
      <c r="B190" s="28"/>
      <c r="C190" s="28">
        <v>4117</v>
      </c>
      <c r="D190" s="29" t="s">
        <v>35</v>
      </c>
      <c r="E190" s="31">
        <v>784</v>
      </c>
      <c r="F190" s="31"/>
      <c r="G190" s="31"/>
      <c r="H190" s="31">
        <v>782.16</v>
      </c>
      <c r="I190" s="98">
        <f t="shared" si="4"/>
        <v>0.9976530612244897</v>
      </c>
      <c r="J190" s="33"/>
    </row>
    <row r="191" spans="1:10" ht="27" customHeight="1">
      <c r="A191" s="28"/>
      <c r="B191" s="28"/>
      <c r="C191" s="28">
        <v>4120</v>
      </c>
      <c r="D191" s="29" t="s">
        <v>36</v>
      </c>
      <c r="E191" s="31">
        <v>25860</v>
      </c>
      <c r="F191" s="31"/>
      <c r="G191" s="31"/>
      <c r="H191" s="31">
        <v>25477.86</v>
      </c>
      <c r="I191" s="98">
        <f t="shared" si="4"/>
        <v>0.9852227378190256</v>
      </c>
      <c r="J191" s="33">
        <v>0</v>
      </c>
    </row>
    <row r="192" spans="1:10" ht="27" customHeight="1">
      <c r="A192" s="28"/>
      <c r="B192" s="28"/>
      <c r="C192" s="28">
        <v>4127</v>
      </c>
      <c r="D192" s="29" t="s">
        <v>36</v>
      </c>
      <c r="E192" s="31">
        <v>114</v>
      </c>
      <c r="F192" s="31"/>
      <c r="G192" s="31"/>
      <c r="H192" s="31">
        <v>111.49</v>
      </c>
      <c r="I192" s="98">
        <f t="shared" si="4"/>
        <v>0.9779824561403508</v>
      </c>
      <c r="J192" s="33"/>
    </row>
    <row r="193" spans="1:10" ht="24.75" customHeight="1">
      <c r="A193" s="28"/>
      <c r="B193" s="28"/>
      <c r="C193" s="28">
        <v>4170</v>
      </c>
      <c r="D193" s="29" t="s">
        <v>17</v>
      </c>
      <c r="E193" s="31">
        <v>14800</v>
      </c>
      <c r="F193" s="31"/>
      <c r="G193" s="31"/>
      <c r="H193" s="31">
        <v>14037.66</v>
      </c>
      <c r="I193" s="98">
        <f t="shared" si="4"/>
        <v>0.9484905405405405</v>
      </c>
      <c r="J193" s="33">
        <v>0</v>
      </c>
    </row>
    <row r="194" spans="1:10" ht="24.75" customHeight="1">
      <c r="A194" s="28"/>
      <c r="B194" s="28"/>
      <c r="C194" s="28">
        <v>4177</v>
      </c>
      <c r="D194" s="29" t="s">
        <v>17</v>
      </c>
      <c r="E194" s="31">
        <v>32150</v>
      </c>
      <c r="F194" s="31"/>
      <c r="G194" s="31"/>
      <c r="H194" s="31">
        <v>32150</v>
      </c>
      <c r="I194" s="98">
        <f t="shared" si="4"/>
        <v>1</v>
      </c>
      <c r="J194" s="33"/>
    </row>
    <row r="195" spans="1:10" ht="25.5" customHeight="1">
      <c r="A195" s="28"/>
      <c r="B195" s="28"/>
      <c r="C195" s="28">
        <v>4210</v>
      </c>
      <c r="D195" s="29" t="s">
        <v>18</v>
      </c>
      <c r="E195" s="31">
        <v>5270</v>
      </c>
      <c r="F195" s="31"/>
      <c r="G195" s="31"/>
      <c r="H195" s="31">
        <v>4241.72</v>
      </c>
      <c r="I195" s="98">
        <f t="shared" si="4"/>
        <v>0.8048804554079697</v>
      </c>
      <c r="J195" s="33">
        <v>0</v>
      </c>
    </row>
    <row r="196" spans="1:10" ht="37.5" customHeight="1">
      <c r="A196" s="28"/>
      <c r="B196" s="28"/>
      <c r="C196" s="28">
        <v>4240</v>
      </c>
      <c r="D196" s="29" t="s">
        <v>80</v>
      </c>
      <c r="E196" s="31">
        <v>1280</v>
      </c>
      <c r="F196" s="31"/>
      <c r="G196" s="31"/>
      <c r="H196" s="31">
        <v>1270.27</v>
      </c>
      <c r="I196" s="98">
        <f t="shared" si="4"/>
        <v>0.9923984375</v>
      </c>
      <c r="J196" s="33">
        <v>0</v>
      </c>
    </row>
    <row r="197" spans="1:10" ht="25.5" customHeight="1">
      <c r="A197" s="28"/>
      <c r="B197" s="28"/>
      <c r="C197" s="28">
        <v>4260</v>
      </c>
      <c r="D197" s="29" t="s">
        <v>37</v>
      </c>
      <c r="E197" s="31">
        <v>32697</v>
      </c>
      <c r="F197" s="31"/>
      <c r="G197" s="31"/>
      <c r="H197" s="31">
        <v>31215.51</v>
      </c>
      <c r="I197" s="98">
        <f t="shared" si="4"/>
        <v>0.9546903385631709</v>
      </c>
      <c r="J197" s="33">
        <v>0</v>
      </c>
    </row>
    <row r="198" spans="1:10" ht="25.5" customHeight="1">
      <c r="A198" s="39"/>
      <c r="B198" s="28"/>
      <c r="C198" s="28">
        <v>4280</v>
      </c>
      <c r="D198" s="29" t="s">
        <v>38</v>
      </c>
      <c r="E198" s="31">
        <v>1785</v>
      </c>
      <c r="F198" s="31"/>
      <c r="G198" s="31"/>
      <c r="H198" s="31">
        <v>1540</v>
      </c>
      <c r="I198" s="98">
        <f>H198/E198</f>
        <v>0.8627450980392157</v>
      </c>
      <c r="J198" s="33">
        <v>0</v>
      </c>
    </row>
    <row r="199" spans="1:10" ht="23.25" customHeight="1">
      <c r="A199" s="28"/>
      <c r="B199" s="28"/>
      <c r="C199" s="28">
        <v>4300</v>
      </c>
      <c r="D199" s="29" t="s">
        <v>13</v>
      </c>
      <c r="E199" s="31">
        <v>31036</v>
      </c>
      <c r="F199" s="31"/>
      <c r="G199" s="31"/>
      <c r="H199" s="31">
        <v>30487.81</v>
      </c>
      <c r="I199" s="98">
        <f aca="true" t="shared" si="5" ref="I199:I280">H199/E199</f>
        <v>0.9823369635262277</v>
      </c>
      <c r="J199" s="33">
        <v>0</v>
      </c>
    </row>
    <row r="200" spans="1:10" ht="30.75" customHeight="1">
      <c r="A200" s="28"/>
      <c r="B200" s="28"/>
      <c r="C200" s="48" t="s">
        <v>40</v>
      </c>
      <c r="D200" s="29" t="s">
        <v>41</v>
      </c>
      <c r="E200" s="31">
        <v>1840</v>
      </c>
      <c r="F200" s="30"/>
      <c r="G200" s="31"/>
      <c r="H200" s="31">
        <v>1732.12</v>
      </c>
      <c r="I200" s="98">
        <f t="shared" si="5"/>
        <v>0.9413695652173912</v>
      </c>
      <c r="J200" s="33">
        <v>0</v>
      </c>
    </row>
    <row r="201" spans="1:10" ht="45">
      <c r="A201" s="28"/>
      <c r="B201" s="28"/>
      <c r="C201" s="48" t="s">
        <v>42</v>
      </c>
      <c r="D201" s="29" t="s">
        <v>43</v>
      </c>
      <c r="E201" s="31">
        <v>2020</v>
      </c>
      <c r="F201" s="30"/>
      <c r="G201" s="31"/>
      <c r="H201" s="31">
        <v>1939.34</v>
      </c>
      <c r="I201" s="98">
        <f t="shared" si="5"/>
        <v>0.960069306930693</v>
      </c>
      <c r="J201" s="33">
        <v>0</v>
      </c>
    </row>
    <row r="202" spans="1:10" ht="45">
      <c r="A202" s="28"/>
      <c r="B202" s="28"/>
      <c r="C202" s="48" t="s">
        <v>44</v>
      </c>
      <c r="D202" s="29" t="s">
        <v>45</v>
      </c>
      <c r="E202" s="31">
        <v>3905</v>
      </c>
      <c r="F202" s="30"/>
      <c r="G202" s="31"/>
      <c r="H202" s="31">
        <v>3514.86</v>
      </c>
      <c r="I202" s="98">
        <f t="shared" si="5"/>
        <v>0.9000921895006402</v>
      </c>
      <c r="J202" s="33">
        <v>0</v>
      </c>
    </row>
    <row r="203" spans="1:10" ht="30">
      <c r="A203" s="28"/>
      <c r="B203" s="28"/>
      <c r="C203" s="28">
        <v>4440</v>
      </c>
      <c r="D203" s="29" t="s">
        <v>49</v>
      </c>
      <c r="E203" s="31">
        <v>87060</v>
      </c>
      <c r="F203" s="31"/>
      <c r="G203" s="31"/>
      <c r="H203" s="31">
        <v>87060</v>
      </c>
      <c r="I203" s="98">
        <f t="shared" si="5"/>
        <v>1</v>
      </c>
      <c r="J203" s="33">
        <v>0</v>
      </c>
    </row>
    <row r="204" spans="1:10" ht="30">
      <c r="A204" s="28"/>
      <c r="B204" s="28"/>
      <c r="C204" s="48" t="s">
        <v>50</v>
      </c>
      <c r="D204" s="45" t="s">
        <v>51</v>
      </c>
      <c r="E204" s="31">
        <v>3700</v>
      </c>
      <c r="F204" s="30"/>
      <c r="G204" s="31"/>
      <c r="H204" s="31">
        <v>2189.1</v>
      </c>
      <c r="I204" s="98">
        <f t="shared" si="5"/>
        <v>0.5916486486486486</v>
      </c>
      <c r="J204" s="33">
        <v>0</v>
      </c>
    </row>
    <row r="205" spans="1:10" ht="37.5" customHeight="1">
      <c r="A205" s="35"/>
      <c r="B205" s="35">
        <v>80110</v>
      </c>
      <c r="C205" s="22"/>
      <c r="D205" s="23" t="s">
        <v>87</v>
      </c>
      <c r="E205" s="56">
        <f>SUM(E206:E225)</f>
        <v>3816946</v>
      </c>
      <c r="F205" s="25">
        <f>SUM(F206:F224)</f>
        <v>0</v>
      </c>
      <c r="G205" s="25">
        <f>SUM(G206:G224)</f>
        <v>0</v>
      </c>
      <c r="H205" s="56">
        <f>SUM(H206:H225)</f>
        <v>3745969.1600000006</v>
      </c>
      <c r="I205" s="97">
        <f t="shared" si="5"/>
        <v>0.9814048089755528</v>
      </c>
      <c r="J205" s="56">
        <f>SUM(J206:J225)</f>
        <v>0</v>
      </c>
    </row>
    <row r="206" spans="1:10" ht="60">
      <c r="A206" s="28"/>
      <c r="B206" s="28"/>
      <c r="C206" s="48" t="s">
        <v>88</v>
      </c>
      <c r="D206" s="29" t="s">
        <v>89</v>
      </c>
      <c r="E206" s="31">
        <v>640000</v>
      </c>
      <c r="F206" s="31"/>
      <c r="G206" s="31"/>
      <c r="H206" s="31">
        <v>626344.41</v>
      </c>
      <c r="I206" s="98">
        <f t="shared" si="5"/>
        <v>0.978663140625</v>
      </c>
      <c r="J206" s="33">
        <v>0</v>
      </c>
    </row>
    <row r="207" spans="1:10" ht="30">
      <c r="A207" s="28"/>
      <c r="B207" s="28"/>
      <c r="C207" s="48" t="s">
        <v>73</v>
      </c>
      <c r="D207" s="29" t="s">
        <v>32</v>
      </c>
      <c r="E207" s="31">
        <v>1480</v>
      </c>
      <c r="F207" s="31"/>
      <c r="G207" s="31"/>
      <c r="H207" s="31">
        <v>1473.06</v>
      </c>
      <c r="I207" s="98">
        <f t="shared" si="5"/>
        <v>0.9953108108108107</v>
      </c>
      <c r="J207" s="33">
        <v>0</v>
      </c>
    </row>
    <row r="208" spans="1:10" ht="29.25" customHeight="1">
      <c r="A208" s="28"/>
      <c r="B208" s="28"/>
      <c r="C208" s="28">
        <v>4010</v>
      </c>
      <c r="D208" s="29" t="s">
        <v>33</v>
      </c>
      <c r="E208" s="31">
        <v>2150776</v>
      </c>
      <c r="F208" s="31"/>
      <c r="G208" s="31"/>
      <c r="H208" s="31">
        <v>2135752.79</v>
      </c>
      <c r="I208" s="98">
        <f t="shared" si="5"/>
        <v>0.9930149815694429</v>
      </c>
      <c r="J208" s="33">
        <v>0</v>
      </c>
    </row>
    <row r="209" spans="1:10" ht="25.5" customHeight="1">
      <c r="A209" s="28"/>
      <c r="B209" s="28"/>
      <c r="C209" s="28">
        <v>4040</v>
      </c>
      <c r="D209" s="29" t="s">
        <v>34</v>
      </c>
      <c r="E209" s="31">
        <v>182033</v>
      </c>
      <c r="F209" s="31"/>
      <c r="G209" s="31"/>
      <c r="H209" s="31">
        <v>182031.76</v>
      </c>
      <c r="I209" s="98">
        <f t="shared" si="5"/>
        <v>0.9999931880483209</v>
      </c>
      <c r="J209" s="33">
        <v>0</v>
      </c>
    </row>
    <row r="210" spans="1:10" ht="26.25" customHeight="1">
      <c r="A210" s="28"/>
      <c r="B210" s="28"/>
      <c r="C210" s="28">
        <v>4110</v>
      </c>
      <c r="D210" s="29" t="s">
        <v>35</v>
      </c>
      <c r="E210" s="31">
        <v>332385</v>
      </c>
      <c r="F210" s="31"/>
      <c r="G210" s="31"/>
      <c r="H210" s="31">
        <v>331531.73</v>
      </c>
      <c r="I210" s="98">
        <f t="shared" si="5"/>
        <v>0.9974328865622696</v>
      </c>
      <c r="J210" s="33">
        <v>0</v>
      </c>
    </row>
    <row r="211" spans="1:10" ht="26.25" customHeight="1">
      <c r="A211" s="28"/>
      <c r="B211" s="28"/>
      <c r="C211" s="28">
        <v>4120</v>
      </c>
      <c r="D211" s="29" t="s">
        <v>36</v>
      </c>
      <c r="E211" s="31">
        <v>51977</v>
      </c>
      <c r="F211" s="31"/>
      <c r="G211" s="31"/>
      <c r="H211" s="31">
        <v>51132.16</v>
      </c>
      <c r="I211" s="98">
        <f t="shared" si="5"/>
        <v>0.9837458876041326</v>
      </c>
      <c r="J211" s="33">
        <v>0</v>
      </c>
    </row>
    <row r="212" spans="1:10" ht="26.25" customHeight="1">
      <c r="A212" s="28"/>
      <c r="B212" s="28"/>
      <c r="C212" s="28">
        <v>4170</v>
      </c>
      <c r="D212" s="29" t="s">
        <v>17</v>
      </c>
      <c r="E212" s="31">
        <v>12500</v>
      </c>
      <c r="F212" s="31"/>
      <c r="G212" s="31"/>
      <c r="H212" s="31">
        <v>9214.2</v>
      </c>
      <c r="I212" s="98">
        <f t="shared" si="5"/>
        <v>0.737136</v>
      </c>
      <c r="J212" s="33">
        <v>0</v>
      </c>
    </row>
    <row r="213" spans="1:10" ht="25.5" customHeight="1">
      <c r="A213" s="28"/>
      <c r="B213" s="28"/>
      <c r="C213" s="28">
        <v>4210</v>
      </c>
      <c r="D213" s="29" t="s">
        <v>18</v>
      </c>
      <c r="E213" s="31">
        <v>46380</v>
      </c>
      <c r="F213" s="31"/>
      <c r="G213" s="31"/>
      <c r="H213" s="31">
        <v>40080.41</v>
      </c>
      <c r="I213" s="98">
        <f t="shared" si="5"/>
        <v>0.8641744286330315</v>
      </c>
      <c r="J213" s="33">
        <v>0</v>
      </c>
    </row>
    <row r="214" spans="1:10" ht="31.5" customHeight="1">
      <c r="A214" s="28"/>
      <c r="B214" s="28"/>
      <c r="C214" s="48" t="s">
        <v>171</v>
      </c>
      <c r="D214" s="29" t="s">
        <v>94</v>
      </c>
      <c r="E214" s="31">
        <v>51000</v>
      </c>
      <c r="F214" s="30"/>
      <c r="G214" s="31"/>
      <c r="H214" s="31">
        <v>48922</v>
      </c>
      <c r="I214" s="98">
        <f t="shared" si="5"/>
        <v>0.9592549019607843</v>
      </c>
      <c r="J214" s="33">
        <v>0</v>
      </c>
    </row>
    <row r="215" spans="1:10" ht="30">
      <c r="A215" s="28"/>
      <c r="B215" s="28"/>
      <c r="C215" s="28">
        <v>4240</v>
      </c>
      <c r="D215" s="29" t="s">
        <v>80</v>
      </c>
      <c r="E215" s="31">
        <v>1400</v>
      </c>
      <c r="F215" s="31"/>
      <c r="G215" s="31"/>
      <c r="H215" s="31">
        <v>1228.02</v>
      </c>
      <c r="I215" s="98">
        <f t="shared" si="5"/>
        <v>0.8771571428571429</v>
      </c>
      <c r="J215" s="33">
        <v>0</v>
      </c>
    </row>
    <row r="216" spans="1:10" ht="29.25" customHeight="1">
      <c r="A216" s="28"/>
      <c r="B216" s="28"/>
      <c r="C216" s="28">
        <v>4260</v>
      </c>
      <c r="D216" s="29" t="s">
        <v>37</v>
      </c>
      <c r="E216" s="31">
        <v>193450</v>
      </c>
      <c r="F216" s="31"/>
      <c r="G216" s="31"/>
      <c r="H216" s="31">
        <v>166677.09</v>
      </c>
      <c r="I216" s="98">
        <f t="shared" si="5"/>
        <v>0.861602946497803</v>
      </c>
      <c r="J216" s="33">
        <v>0</v>
      </c>
    </row>
    <row r="217" spans="1:10" ht="30" customHeight="1">
      <c r="A217" s="28"/>
      <c r="B217" s="28"/>
      <c r="C217" s="28">
        <v>4280</v>
      </c>
      <c r="D217" s="29" t="s">
        <v>63</v>
      </c>
      <c r="E217" s="31">
        <v>610</v>
      </c>
      <c r="F217" s="31"/>
      <c r="G217" s="31"/>
      <c r="H217" s="31">
        <v>610</v>
      </c>
      <c r="I217" s="98">
        <f t="shared" si="5"/>
        <v>1</v>
      </c>
      <c r="J217" s="33">
        <v>0</v>
      </c>
    </row>
    <row r="218" spans="1:10" ht="29.25" customHeight="1">
      <c r="A218" s="28"/>
      <c r="B218" s="28"/>
      <c r="C218" s="28">
        <v>4300</v>
      </c>
      <c r="D218" s="29" t="s">
        <v>13</v>
      </c>
      <c r="E218" s="31">
        <v>14510</v>
      </c>
      <c r="F218" s="31"/>
      <c r="G218" s="31"/>
      <c r="H218" s="31">
        <v>13987.42</v>
      </c>
      <c r="I218" s="98">
        <f t="shared" si="5"/>
        <v>0.9639848380427292</v>
      </c>
      <c r="J218" s="33">
        <v>0</v>
      </c>
    </row>
    <row r="219" spans="1:10" ht="28.5" customHeight="1">
      <c r="A219" s="28"/>
      <c r="B219" s="28"/>
      <c r="C219" s="28">
        <v>4350</v>
      </c>
      <c r="D219" s="29" t="s">
        <v>86</v>
      </c>
      <c r="E219" s="31">
        <v>450</v>
      </c>
      <c r="F219" s="31"/>
      <c r="G219" s="31"/>
      <c r="H219" s="31">
        <v>350.76</v>
      </c>
      <c r="I219" s="98">
        <f t="shared" si="5"/>
        <v>0.7794666666666666</v>
      </c>
      <c r="J219" s="33">
        <v>0</v>
      </c>
    </row>
    <row r="220" spans="1:10" ht="45">
      <c r="A220" s="28"/>
      <c r="B220" s="28"/>
      <c r="C220" s="28">
        <v>4360</v>
      </c>
      <c r="D220" s="29" t="s">
        <v>43</v>
      </c>
      <c r="E220" s="31">
        <v>1800</v>
      </c>
      <c r="F220" s="31"/>
      <c r="G220" s="31"/>
      <c r="H220" s="31">
        <v>1572.08</v>
      </c>
      <c r="I220" s="98">
        <f t="shared" si="5"/>
        <v>0.8733777777777777</v>
      </c>
      <c r="J220" s="33">
        <v>0</v>
      </c>
    </row>
    <row r="221" spans="1:10" ht="45">
      <c r="A221" s="28"/>
      <c r="B221" s="28"/>
      <c r="C221" s="28">
        <v>4370</v>
      </c>
      <c r="D221" s="29" t="s">
        <v>45</v>
      </c>
      <c r="E221" s="31">
        <v>2900</v>
      </c>
      <c r="F221" s="31"/>
      <c r="G221" s="31"/>
      <c r="H221" s="31">
        <v>2606.67</v>
      </c>
      <c r="I221" s="98">
        <f t="shared" si="5"/>
        <v>0.898851724137931</v>
      </c>
      <c r="J221" s="33">
        <v>0</v>
      </c>
    </row>
    <row r="222" spans="1:10" ht="33.75" customHeight="1">
      <c r="A222" s="28"/>
      <c r="B222" s="28"/>
      <c r="C222" s="28">
        <v>4410</v>
      </c>
      <c r="D222" s="29" t="s">
        <v>47</v>
      </c>
      <c r="E222" s="31">
        <v>720</v>
      </c>
      <c r="F222" s="31"/>
      <c r="G222" s="31"/>
      <c r="H222" s="31">
        <v>619.6</v>
      </c>
      <c r="I222" s="98">
        <f t="shared" si="5"/>
        <v>0.8605555555555556</v>
      </c>
      <c r="J222" s="33">
        <v>0</v>
      </c>
    </row>
    <row r="223" spans="1:10" ht="27.75" customHeight="1">
      <c r="A223" s="28"/>
      <c r="B223" s="28"/>
      <c r="C223" s="28">
        <v>4430</v>
      </c>
      <c r="D223" s="29" t="s">
        <v>24</v>
      </c>
      <c r="E223" s="31">
        <v>80</v>
      </c>
      <c r="F223" s="31"/>
      <c r="G223" s="31"/>
      <c r="H223" s="31">
        <v>0</v>
      </c>
      <c r="I223" s="98">
        <f t="shared" si="5"/>
        <v>0</v>
      </c>
      <c r="J223" s="33">
        <v>0</v>
      </c>
    </row>
    <row r="224" spans="1:10" ht="34.5" customHeight="1">
      <c r="A224" s="28"/>
      <c r="B224" s="28"/>
      <c r="C224" s="28">
        <v>4440</v>
      </c>
      <c r="D224" s="29" t="s">
        <v>49</v>
      </c>
      <c r="E224" s="31">
        <v>131175</v>
      </c>
      <c r="F224" s="31"/>
      <c r="G224" s="31"/>
      <c r="H224" s="31">
        <v>131175</v>
      </c>
      <c r="I224" s="98">
        <v>0</v>
      </c>
      <c r="J224" s="57">
        <v>0</v>
      </c>
    </row>
    <row r="225" spans="1:10" ht="35.25" customHeight="1">
      <c r="A225" s="28"/>
      <c r="B225" s="28"/>
      <c r="C225" s="28">
        <v>4700</v>
      </c>
      <c r="D225" s="29" t="s">
        <v>51</v>
      </c>
      <c r="E225" s="31">
        <v>1320</v>
      </c>
      <c r="F225" s="31"/>
      <c r="G225" s="31"/>
      <c r="H225" s="31">
        <v>660</v>
      </c>
      <c r="I225" s="98">
        <f t="shared" si="5"/>
        <v>0.5</v>
      </c>
      <c r="J225" s="57">
        <v>0</v>
      </c>
    </row>
    <row r="226" spans="1:10" ht="36.75" customHeight="1">
      <c r="A226" s="35"/>
      <c r="B226" s="35">
        <v>80113</v>
      </c>
      <c r="C226" s="35"/>
      <c r="D226" s="23" t="s">
        <v>90</v>
      </c>
      <c r="E226" s="25">
        <f>SUM(E227:E230)</f>
        <v>96500</v>
      </c>
      <c r="F226" s="25"/>
      <c r="G226" s="25"/>
      <c r="H226" s="25">
        <f>SUM(H227:H230)</f>
        <v>85631.95</v>
      </c>
      <c r="I226" s="97">
        <f t="shared" si="5"/>
        <v>0.8873777202072538</v>
      </c>
      <c r="J226" s="36">
        <f>SUM(J227:J230)</f>
        <v>0</v>
      </c>
    </row>
    <row r="227" spans="1:10" ht="33" customHeight="1">
      <c r="A227" s="35"/>
      <c r="B227" s="35"/>
      <c r="C227" s="28">
        <v>4110</v>
      </c>
      <c r="D227" s="29" t="s">
        <v>35</v>
      </c>
      <c r="E227" s="31">
        <v>3000</v>
      </c>
      <c r="F227" s="31"/>
      <c r="G227" s="31"/>
      <c r="H227" s="31">
        <v>2841.75</v>
      </c>
      <c r="I227" s="98">
        <f t="shared" si="5"/>
        <v>0.94725</v>
      </c>
      <c r="J227" s="57">
        <v>0</v>
      </c>
    </row>
    <row r="228" spans="1:10" ht="29.25" customHeight="1">
      <c r="A228" s="35"/>
      <c r="B228" s="35"/>
      <c r="C228" s="28">
        <v>4120</v>
      </c>
      <c r="D228" s="29" t="s">
        <v>36</v>
      </c>
      <c r="E228" s="31">
        <v>500</v>
      </c>
      <c r="F228" s="31"/>
      <c r="G228" s="31"/>
      <c r="H228" s="31">
        <v>294</v>
      </c>
      <c r="I228" s="98">
        <f t="shared" si="5"/>
        <v>0.588</v>
      </c>
      <c r="J228" s="57">
        <v>0</v>
      </c>
    </row>
    <row r="229" spans="1:10" ht="33" customHeight="1">
      <c r="A229" s="35"/>
      <c r="B229" s="35"/>
      <c r="C229" s="28">
        <v>4170</v>
      </c>
      <c r="D229" s="29" t="s">
        <v>17</v>
      </c>
      <c r="E229" s="31">
        <v>16000</v>
      </c>
      <c r="F229" s="31"/>
      <c r="G229" s="31"/>
      <c r="H229" s="31">
        <v>15377.7</v>
      </c>
      <c r="I229" s="98">
        <f t="shared" si="5"/>
        <v>0.96110625</v>
      </c>
      <c r="J229" s="57">
        <v>0</v>
      </c>
    </row>
    <row r="230" spans="1:10" ht="26.25" customHeight="1">
      <c r="A230" s="28"/>
      <c r="B230" s="28"/>
      <c r="C230" s="28">
        <v>4300</v>
      </c>
      <c r="D230" s="29" t="s">
        <v>13</v>
      </c>
      <c r="E230" s="31">
        <v>77000</v>
      </c>
      <c r="F230" s="31"/>
      <c r="G230" s="31"/>
      <c r="H230" s="31">
        <v>67118.5</v>
      </c>
      <c r="I230" s="98">
        <f t="shared" si="5"/>
        <v>0.8716688311688312</v>
      </c>
      <c r="J230" s="57">
        <v>0</v>
      </c>
    </row>
    <row r="231" spans="1:10" ht="31.5">
      <c r="A231" s="35"/>
      <c r="B231" s="35">
        <v>80146</v>
      </c>
      <c r="C231" s="35"/>
      <c r="D231" s="23" t="s">
        <v>91</v>
      </c>
      <c r="E231" s="25">
        <f>SUM(E232:E233)</f>
        <v>30305</v>
      </c>
      <c r="F231" s="25"/>
      <c r="G231" s="25"/>
      <c r="H231" s="25">
        <f>SUM(H232:H233)</f>
        <v>16570.37</v>
      </c>
      <c r="I231" s="97">
        <f t="shared" si="5"/>
        <v>0.5467866688665236</v>
      </c>
      <c r="J231" s="58">
        <f>SUM(J232:J233)</f>
        <v>0</v>
      </c>
    </row>
    <row r="232" spans="1:10" ht="33" customHeight="1">
      <c r="A232" s="28"/>
      <c r="B232" s="28"/>
      <c r="C232" s="28">
        <v>4300</v>
      </c>
      <c r="D232" s="29" t="s">
        <v>13</v>
      </c>
      <c r="E232" s="31">
        <v>22025</v>
      </c>
      <c r="F232" s="31"/>
      <c r="G232" s="31"/>
      <c r="H232" s="31">
        <v>15358.5</v>
      </c>
      <c r="I232" s="98">
        <f t="shared" si="5"/>
        <v>0.6973212258796821</v>
      </c>
      <c r="J232" s="57">
        <v>0</v>
      </c>
    </row>
    <row r="233" spans="1:10" ht="30.75" customHeight="1">
      <c r="A233" s="28"/>
      <c r="B233" s="28"/>
      <c r="C233" s="28">
        <v>4410</v>
      </c>
      <c r="D233" s="29" t="s">
        <v>47</v>
      </c>
      <c r="E233" s="31">
        <v>8280</v>
      </c>
      <c r="F233" s="31"/>
      <c r="G233" s="31"/>
      <c r="H233" s="31">
        <v>1211.87</v>
      </c>
      <c r="I233" s="98">
        <f t="shared" si="5"/>
        <v>0.1463611111111111</v>
      </c>
      <c r="J233" s="57">
        <v>0</v>
      </c>
    </row>
    <row r="234" spans="1:10" ht="33.75" customHeight="1">
      <c r="A234" s="35"/>
      <c r="B234" s="35">
        <v>80195</v>
      </c>
      <c r="C234" s="35"/>
      <c r="D234" s="23" t="s">
        <v>11</v>
      </c>
      <c r="E234" s="25">
        <f>SUM(E235:E244)</f>
        <v>362979</v>
      </c>
      <c r="F234" s="25">
        <f>SUM(F236:F243)</f>
        <v>0</v>
      </c>
      <c r="G234" s="25">
        <f>SUM(G236:G243)</f>
        <v>0</v>
      </c>
      <c r="H234" s="25">
        <f>SUM(H235:H244)</f>
        <v>346556.26999999996</v>
      </c>
      <c r="I234" s="97">
        <f t="shared" si="5"/>
        <v>0.9547557021205082</v>
      </c>
      <c r="J234" s="25">
        <f>SUM(J235:J244)</f>
        <v>0</v>
      </c>
    </row>
    <row r="235" spans="1:10" ht="33.75" customHeight="1">
      <c r="A235" s="35"/>
      <c r="B235" s="35"/>
      <c r="C235" s="28">
        <v>3020</v>
      </c>
      <c r="D235" s="29" t="s">
        <v>32</v>
      </c>
      <c r="E235" s="31">
        <v>4000</v>
      </c>
      <c r="F235" s="31"/>
      <c r="G235" s="31"/>
      <c r="H235" s="31">
        <v>4000</v>
      </c>
      <c r="I235" s="98">
        <f t="shared" si="5"/>
        <v>1</v>
      </c>
      <c r="J235" s="57">
        <v>0</v>
      </c>
    </row>
    <row r="236" spans="1:10" ht="27.75" customHeight="1">
      <c r="A236" s="28"/>
      <c r="B236" s="28"/>
      <c r="C236" s="28">
        <v>3260</v>
      </c>
      <c r="D236" s="29" t="s">
        <v>135</v>
      </c>
      <c r="E236" s="31">
        <v>13500</v>
      </c>
      <c r="F236" s="31"/>
      <c r="G236" s="31"/>
      <c r="H236" s="31">
        <v>13500</v>
      </c>
      <c r="I236" s="98">
        <f t="shared" si="5"/>
        <v>1</v>
      </c>
      <c r="J236" s="57">
        <v>0</v>
      </c>
    </row>
    <row r="237" spans="1:10" ht="62.25" customHeight="1">
      <c r="A237" s="28"/>
      <c r="B237" s="28"/>
      <c r="C237" s="28">
        <v>4160</v>
      </c>
      <c r="D237" s="118" t="s">
        <v>193</v>
      </c>
      <c r="E237" s="31">
        <v>12250</v>
      </c>
      <c r="F237" s="31"/>
      <c r="G237" s="31"/>
      <c r="H237" s="31">
        <v>12096.84</v>
      </c>
      <c r="I237" s="98">
        <f t="shared" si="5"/>
        <v>0.9874971428571429</v>
      </c>
      <c r="J237" s="57">
        <v>0</v>
      </c>
    </row>
    <row r="238" spans="1:10" ht="27" customHeight="1">
      <c r="A238" s="28"/>
      <c r="B238" s="28"/>
      <c r="C238" s="28">
        <v>4170</v>
      </c>
      <c r="D238" s="29" t="s">
        <v>17</v>
      </c>
      <c r="E238" s="31">
        <v>3500</v>
      </c>
      <c r="F238" s="31"/>
      <c r="G238" s="31"/>
      <c r="H238" s="31">
        <v>2150</v>
      </c>
      <c r="I238" s="98">
        <f t="shared" si="5"/>
        <v>0.6142857142857143</v>
      </c>
      <c r="J238" s="57">
        <v>0</v>
      </c>
    </row>
    <row r="239" spans="1:10" ht="27" customHeight="1">
      <c r="A239" s="28"/>
      <c r="B239" s="28"/>
      <c r="C239" s="28">
        <v>4210</v>
      </c>
      <c r="D239" s="29" t="s">
        <v>18</v>
      </c>
      <c r="E239" s="31">
        <v>7600</v>
      </c>
      <c r="F239" s="31"/>
      <c r="G239" s="31"/>
      <c r="H239" s="31">
        <v>6046.88</v>
      </c>
      <c r="I239" s="98">
        <f t="shared" si="5"/>
        <v>0.7956421052631579</v>
      </c>
      <c r="J239" s="57">
        <v>0</v>
      </c>
    </row>
    <row r="240" spans="1:10" ht="27" customHeight="1">
      <c r="A240" s="28"/>
      <c r="B240" s="28"/>
      <c r="C240" s="28">
        <v>4270</v>
      </c>
      <c r="D240" s="29" t="s">
        <v>19</v>
      </c>
      <c r="E240" s="31">
        <v>16000</v>
      </c>
      <c r="F240" s="31"/>
      <c r="G240" s="31"/>
      <c r="H240" s="31">
        <v>3495.96</v>
      </c>
      <c r="I240" s="98">
        <f t="shared" si="5"/>
        <v>0.2184975</v>
      </c>
      <c r="J240" s="57">
        <v>0</v>
      </c>
    </row>
    <row r="241" spans="1:10" ht="27" customHeight="1">
      <c r="A241" s="28"/>
      <c r="B241" s="28"/>
      <c r="C241" s="28">
        <v>4300</v>
      </c>
      <c r="D241" s="29" t="s">
        <v>13</v>
      </c>
      <c r="E241" s="31">
        <v>500</v>
      </c>
      <c r="F241" s="31"/>
      <c r="G241" s="31"/>
      <c r="H241" s="31">
        <v>0</v>
      </c>
      <c r="I241" s="98">
        <f t="shared" si="5"/>
        <v>0</v>
      </c>
      <c r="J241" s="57"/>
    </row>
    <row r="242" spans="1:10" ht="27" customHeight="1">
      <c r="A242" s="28"/>
      <c r="B242" s="28"/>
      <c r="C242" s="28">
        <v>4309</v>
      </c>
      <c r="D242" s="29" t="s">
        <v>13</v>
      </c>
      <c r="E242" s="31">
        <v>361</v>
      </c>
      <c r="F242" s="31"/>
      <c r="G242" s="31"/>
      <c r="H242" s="31">
        <v>0</v>
      </c>
      <c r="I242" s="98">
        <f t="shared" si="5"/>
        <v>0</v>
      </c>
      <c r="J242" s="57">
        <v>0</v>
      </c>
    </row>
    <row r="243" spans="1:10" ht="39" customHeight="1">
      <c r="A243" s="28"/>
      <c r="B243" s="28"/>
      <c r="C243" s="28">
        <v>4590</v>
      </c>
      <c r="D243" s="29" t="s">
        <v>179</v>
      </c>
      <c r="E243" s="31">
        <v>305220</v>
      </c>
      <c r="F243" s="31"/>
      <c r="G243" s="31"/>
      <c r="H243" s="31">
        <v>305219.04</v>
      </c>
      <c r="I243" s="98">
        <f t="shared" si="5"/>
        <v>0.9999968547277372</v>
      </c>
      <c r="J243" s="57">
        <v>0</v>
      </c>
    </row>
    <row r="244" spans="1:10" ht="31.5" customHeight="1">
      <c r="A244" s="28"/>
      <c r="B244" s="28"/>
      <c r="C244" s="28">
        <v>6050</v>
      </c>
      <c r="D244" s="29" t="s">
        <v>20</v>
      </c>
      <c r="E244" s="31">
        <v>48</v>
      </c>
      <c r="F244" s="31"/>
      <c r="G244" s="31"/>
      <c r="H244" s="31">
        <v>47.55</v>
      </c>
      <c r="I244" s="98">
        <v>0</v>
      </c>
      <c r="J244" s="57">
        <v>0</v>
      </c>
    </row>
    <row r="245" spans="1:10" ht="30.75" customHeight="1">
      <c r="A245" s="68">
        <v>851</v>
      </c>
      <c r="B245" s="68"/>
      <c r="C245" s="68"/>
      <c r="D245" s="70" t="s">
        <v>92</v>
      </c>
      <c r="E245" s="72">
        <f>SUM(E246+E251+E257+E265+E267)</f>
        <v>330015</v>
      </c>
      <c r="F245" s="72"/>
      <c r="G245" s="72"/>
      <c r="H245" s="72">
        <f>SUM(H246+H251+H257+H265+H267)</f>
        <v>303976.69999999995</v>
      </c>
      <c r="I245" s="75">
        <f t="shared" si="5"/>
        <v>0.921099646985743</v>
      </c>
      <c r="J245" s="94">
        <f>SUM(J267+J257+J251)</f>
        <v>0</v>
      </c>
    </row>
    <row r="246" spans="1:10" ht="30.75" customHeight="1">
      <c r="A246" s="35"/>
      <c r="B246" s="35">
        <v>85149</v>
      </c>
      <c r="C246" s="35"/>
      <c r="D246" s="23" t="s">
        <v>172</v>
      </c>
      <c r="E246" s="25">
        <f>SUM(E247:E250)</f>
        <v>6230</v>
      </c>
      <c r="F246" s="25"/>
      <c r="G246" s="25"/>
      <c r="H246" s="25">
        <f>SUM(H247:H250)</f>
        <v>724.15</v>
      </c>
      <c r="I246" s="97">
        <f>H246/E246</f>
        <v>0.11623595505617977</v>
      </c>
      <c r="J246" s="25">
        <f>SUM(J247:J250)</f>
        <v>0</v>
      </c>
    </row>
    <row r="247" spans="1:10" ht="46.5" customHeight="1">
      <c r="A247" s="28"/>
      <c r="B247" s="28"/>
      <c r="C247" s="28">
        <v>2710</v>
      </c>
      <c r="D247" s="29" t="s">
        <v>194</v>
      </c>
      <c r="E247" s="31">
        <v>730</v>
      </c>
      <c r="F247" s="31"/>
      <c r="G247" s="31"/>
      <c r="H247" s="31">
        <v>724.15</v>
      </c>
      <c r="I247" s="98">
        <f>H247/E247</f>
        <v>0.991986301369863</v>
      </c>
      <c r="J247" s="57">
        <v>0</v>
      </c>
    </row>
    <row r="248" spans="1:10" ht="24.75" customHeight="1">
      <c r="A248" s="28"/>
      <c r="B248" s="28"/>
      <c r="C248" s="28">
        <v>4170</v>
      </c>
      <c r="D248" s="45" t="s">
        <v>17</v>
      </c>
      <c r="E248" s="31">
        <v>2000</v>
      </c>
      <c r="F248" s="31"/>
      <c r="G248" s="31"/>
      <c r="H248" s="31">
        <v>0</v>
      </c>
      <c r="I248" s="98">
        <f>H248/E248</f>
        <v>0</v>
      </c>
      <c r="J248" s="57"/>
    </row>
    <row r="249" spans="1:10" ht="24.75" customHeight="1">
      <c r="A249" s="28"/>
      <c r="B249" s="28"/>
      <c r="C249" s="28">
        <v>4210</v>
      </c>
      <c r="D249" s="29" t="s">
        <v>18</v>
      </c>
      <c r="E249" s="31">
        <v>500</v>
      </c>
      <c r="F249" s="31"/>
      <c r="G249" s="31"/>
      <c r="H249" s="31">
        <v>0</v>
      </c>
      <c r="I249" s="98">
        <f>H249/E249</f>
        <v>0</v>
      </c>
      <c r="J249" s="57"/>
    </row>
    <row r="250" spans="1:10" ht="24.75" customHeight="1">
      <c r="A250" s="28"/>
      <c r="B250" s="28"/>
      <c r="C250" s="28">
        <v>4300</v>
      </c>
      <c r="D250" s="29" t="s">
        <v>13</v>
      </c>
      <c r="E250" s="31">
        <v>3000</v>
      </c>
      <c r="F250" s="31"/>
      <c r="G250" s="31"/>
      <c r="H250" s="31">
        <v>0</v>
      </c>
      <c r="I250" s="98">
        <f>H250/E250</f>
        <v>0</v>
      </c>
      <c r="J250" s="57"/>
    </row>
    <row r="251" spans="1:10" ht="30.75" customHeight="1">
      <c r="A251" s="35"/>
      <c r="B251" s="35">
        <v>85153</v>
      </c>
      <c r="C251" s="35"/>
      <c r="D251" s="23" t="s">
        <v>141</v>
      </c>
      <c r="E251" s="25">
        <f>SUM(E252:E256)</f>
        <v>27569</v>
      </c>
      <c r="F251" s="25"/>
      <c r="G251" s="25"/>
      <c r="H251" s="25">
        <f>SUM(H252:H256)</f>
        <v>27061.95</v>
      </c>
      <c r="I251" s="97">
        <f t="shared" si="5"/>
        <v>0.981607965468461</v>
      </c>
      <c r="J251" s="58">
        <f>SUM(J252:J256)</f>
        <v>0</v>
      </c>
    </row>
    <row r="252" spans="1:10" ht="24.75" customHeight="1">
      <c r="A252" s="28"/>
      <c r="B252" s="28"/>
      <c r="C252" s="28">
        <v>4110</v>
      </c>
      <c r="D252" s="29" t="s">
        <v>35</v>
      </c>
      <c r="E252" s="31">
        <v>1709</v>
      </c>
      <c r="F252" s="31"/>
      <c r="G252" s="31"/>
      <c r="H252" s="31">
        <v>1591.2</v>
      </c>
      <c r="I252" s="98">
        <f t="shared" si="5"/>
        <v>0.9310708016383851</v>
      </c>
      <c r="J252" s="57">
        <v>0</v>
      </c>
    </row>
    <row r="253" spans="1:10" ht="26.25" customHeight="1">
      <c r="A253" s="28"/>
      <c r="B253" s="28"/>
      <c r="C253" s="28">
        <v>4170</v>
      </c>
      <c r="D253" s="45" t="s">
        <v>17</v>
      </c>
      <c r="E253" s="31">
        <v>22360</v>
      </c>
      <c r="F253" s="31"/>
      <c r="G253" s="31"/>
      <c r="H253" s="31">
        <v>22356.3</v>
      </c>
      <c r="I253" s="98">
        <f t="shared" si="5"/>
        <v>0.9998345259391771</v>
      </c>
      <c r="J253" s="57">
        <v>0</v>
      </c>
    </row>
    <row r="254" spans="1:10" ht="29.25" customHeight="1">
      <c r="A254" s="28"/>
      <c r="B254" s="28"/>
      <c r="C254" s="28">
        <v>4210</v>
      </c>
      <c r="D254" s="29" t="s">
        <v>18</v>
      </c>
      <c r="E254" s="31">
        <v>1800</v>
      </c>
      <c r="F254" s="31"/>
      <c r="G254" s="31"/>
      <c r="H254" s="31">
        <v>1594.8</v>
      </c>
      <c r="I254" s="98">
        <f t="shared" si="5"/>
        <v>0.886</v>
      </c>
      <c r="J254" s="33">
        <v>0</v>
      </c>
    </row>
    <row r="255" spans="1:10" ht="29.25" customHeight="1">
      <c r="A255" s="28"/>
      <c r="B255" s="28"/>
      <c r="C255" s="28">
        <v>4220</v>
      </c>
      <c r="D255" s="29" t="s">
        <v>94</v>
      </c>
      <c r="E255" s="31">
        <v>500</v>
      </c>
      <c r="F255" s="31"/>
      <c r="G255" s="31"/>
      <c r="H255" s="31">
        <v>378</v>
      </c>
      <c r="I255" s="98">
        <f t="shared" si="5"/>
        <v>0.756</v>
      </c>
      <c r="J255" s="33">
        <v>0</v>
      </c>
    </row>
    <row r="256" spans="1:10" ht="25.5" customHeight="1">
      <c r="A256" s="28"/>
      <c r="B256" s="28"/>
      <c r="C256" s="28">
        <v>4300</v>
      </c>
      <c r="D256" s="29" t="s">
        <v>13</v>
      </c>
      <c r="E256" s="31">
        <v>1200</v>
      </c>
      <c r="F256" s="31"/>
      <c r="G256" s="31"/>
      <c r="H256" s="31">
        <v>1141.65</v>
      </c>
      <c r="I256" s="98">
        <f t="shared" si="5"/>
        <v>0.9513750000000001</v>
      </c>
      <c r="J256" s="33">
        <v>0</v>
      </c>
    </row>
    <row r="257" spans="1:10" ht="29.25" customHeight="1">
      <c r="A257" s="35"/>
      <c r="B257" s="35">
        <v>85154</v>
      </c>
      <c r="C257" s="35"/>
      <c r="D257" s="23" t="s">
        <v>93</v>
      </c>
      <c r="E257" s="25">
        <f>SUM(E258:E264)</f>
        <v>293322</v>
      </c>
      <c r="F257" s="25"/>
      <c r="G257" s="25"/>
      <c r="H257" s="25">
        <f>SUM(H258:H264)</f>
        <v>275796.6</v>
      </c>
      <c r="I257" s="97">
        <f t="shared" si="5"/>
        <v>0.9402520097367397</v>
      </c>
      <c r="J257" s="58">
        <f>SUM(J258:J264)</f>
        <v>0</v>
      </c>
    </row>
    <row r="258" spans="1:10" ht="25.5" customHeight="1">
      <c r="A258" s="28"/>
      <c r="B258" s="28"/>
      <c r="C258" s="28">
        <v>4110</v>
      </c>
      <c r="D258" s="29" t="s">
        <v>35</v>
      </c>
      <c r="E258" s="31">
        <v>4973</v>
      </c>
      <c r="F258" s="31"/>
      <c r="G258" s="31"/>
      <c r="H258" s="31">
        <v>2965.15</v>
      </c>
      <c r="I258" s="98">
        <f t="shared" si="5"/>
        <v>0.5962497486426704</v>
      </c>
      <c r="J258" s="57">
        <v>0</v>
      </c>
    </row>
    <row r="259" spans="1:10" ht="30.75" customHeight="1">
      <c r="A259" s="28"/>
      <c r="B259" s="28"/>
      <c r="C259" s="28">
        <v>4170</v>
      </c>
      <c r="D259" s="45" t="s">
        <v>17</v>
      </c>
      <c r="E259" s="31">
        <v>191070</v>
      </c>
      <c r="F259" s="31"/>
      <c r="G259" s="31"/>
      <c r="H259" s="31">
        <v>184917.13</v>
      </c>
      <c r="I259" s="98">
        <f t="shared" si="5"/>
        <v>0.9677978227874601</v>
      </c>
      <c r="J259" s="57">
        <v>0</v>
      </c>
    </row>
    <row r="260" spans="1:10" ht="29.25" customHeight="1">
      <c r="A260" s="28"/>
      <c r="B260" s="28"/>
      <c r="C260" s="28">
        <v>4210</v>
      </c>
      <c r="D260" s="29" t="s">
        <v>18</v>
      </c>
      <c r="E260" s="31">
        <v>26600</v>
      </c>
      <c r="F260" s="31"/>
      <c r="G260" s="31"/>
      <c r="H260" s="31">
        <v>24834.52</v>
      </c>
      <c r="I260" s="98">
        <f t="shared" si="5"/>
        <v>0.9336285714285715</v>
      </c>
      <c r="J260" s="33">
        <v>0</v>
      </c>
    </row>
    <row r="261" spans="1:10" ht="30.75" customHeight="1">
      <c r="A261" s="28"/>
      <c r="B261" s="28"/>
      <c r="C261" s="28">
        <v>4220</v>
      </c>
      <c r="D261" s="29" t="s">
        <v>94</v>
      </c>
      <c r="E261" s="31">
        <v>11000</v>
      </c>
      <c r="F261" s="31"/>
      <c r="G261" s="31"/>
      <c r="H261" s="31">
        <v>10816.71</v>
      </c>
      <c r="I261" s="98">
        <f t="shared" si="5"/>
        <v>0.9833372727272727</v>
      </c>
      <c r="J261" s="33">
        <v>0</v>
      </c>
    </row>
    <row r="262" spans="1:10" ht="30.75" customHeight="1">
      <c r="A262" s="28"/>
      <c r="B262" s="28"/>
      <c r="C262" s="28">
        <v>4260</v>
      </c>
      <c r="D262" s="29" t="s">
        <v>37</v>
      </c>
      <c r="E262" s="31">
        <v>2000</v>
      </c>
      <c r="F262" s="31"/>
      <c r="G262" s="31"/>
      <c r="H262" s="31">
        <v>1151.03</v>
      </c>
      <c r="I262" s="98">
        <f t="shared" si="5"/>
        <v>0.575515</v>
      </c>
      <c r="J262" s="33">
        <v>0</v>
      </c>
    </row>
    <row r="263" spans="1:10" ht="27" customHeight="1">
      <c r="A263" s="28"/>
      <c r="B263" s="28"/>
      <c r="C263" s="28">
        <v>4300</v>
      </c>
      <c r="D263" s="29" t="s">
        <v>13</v>
      </c>
      <c r="E263" s="31">
        <v>57079</v>
      </c>
      <c r="F263" s="31"/>
      <c r="G263" s="31"/>
      <c r="H263" s="31">
        <v>50607.14</v>
      </c>
      <c r="I263" s="98">
        <f t="shared" si="5"/>
        <v>0.8866157430929064</v>
      </c>
      <c r="J263" s="33">
        <v>0</v>
      </c>
    </row>
    <row r="264" spans="1:10" ht="45">
      <c r="A264" s="28"/>
      <c r="B264" s="28"/>
      <c r="C264" s="48" t="s">
        <v>44</v>
      </c>
      <c r="D264" s="45" t="s">
        <v>45</v>
      </c>
      <c r="E264" s="31">
        <v>600</v>
      </c>
      <c r="F264" s="31">
        <v>146</v>
      </c>
      <c r="G264" s="31"/>
      <c r="H264" s="31">
        <v>504.92</v>
      </c>
      <c r="I264" s="98">
        <f t="shared" si="5"/>
        <v>0.8415333333333334</v>
      </c>
      <c r="J264" s="33">
        <v>0</v>
      </c>
    </row>
    <row r="265" spans="1:10" ht="29.25" customHeight="1">
      <c r="A265" s="35"/>
      <c r="B265" s="35">
        <v>85158</v>
      </c>
      <c r="C265" s="35"/>
      <c r="D265" s="23" t="s">
        <v>173</v>
      </c>
      <c r="E265" s="25">
        <f>SUM(E266)</f>
        <v>2500</v>
      </c>
      <c r="F265" s="25"/>
      <c r="G265" s="25"/>
      <c r="H265" s="25">
        <f>SUM(H266)</f>
        <v>0</v>
      </c>
      <c r="I265" s="97">
        <f>H265/E265</f>
        <v>0</v>
      </c>
      <c r="J265" s="58">
        <f>SUM(J266:J271)</f>
        <v>0</v>
      </c>
    </row>
    <row r="266" spans="1:10" ht="49.5" customHeight="1">
      <c r="A266" s="28"/>
      <c r="B266" s="28"/>
      <c r="C266" s="28">
        <v>2710</v>
      </c>
      <c r="D266" s="29" t="s">
        <v>174</v>
      </c>
      <c r="E266" s="31">
        <v>2500</v>
      </c>
      <c r="F266" s="31"/>
      <c r="G266" s="31"/>
      <c r="H266" s="31">
        <v>0</v>
      </c>
      <c r="I266" s="98">
        <f>H266/E266</f>
        <v>0</v>
      </c>
      <c r="J266" s="57">
        <v>0</v>
      </c>
    </row>
    <row r="267" spans="1:10" ht="30" customHeight="1">
      <c r="A267" s="35"/>
      <c r="B267" s="35">
        <v>85195</v>
      </c>
      <c r="C267" s="22"/>
      <c r="D267" s="23" t="s">
        <v>11</v>
      </c>
      <c r="E267" s="25">
        <f>SUM(E268:E270)</f>
        <v>394</v>
      </c>
      <c r="F267" s="25"/>
      <c r="G267" s="25"/>
      <c r="H267" s="25">
        <f>SUM(H268:H270)</f>
        <v>394</v>
      </c>
      <c r="I267" s="97">
        <f t="shared" si="5"/>
        <v>1</v>
      </c>
      <c r="J267" s="27">
        <f>SUM(J268:J270)</f>
        <v>0</v>
      </c>
    </row>
    <row r="268" spans="1:10" ht="26.25" customHeight="1">
      <c r="A268" s="28"/>
      <c r="B268" s="28"/>
      <c r="C268" s="48" t="s">
        <v>74</v>
      </c>
      <c r="D268" s="29" t="s">
        <v>33</v>
      </c>
      <c r="E268" s="31">
        <v>240</v>
      </c>
      <c r="F268" s="31"/>
      <c r="G268" s="31"/>
      <c r="H268" s="31">
        <v>240</v>
      </c>
      <c r="I268" s="98">
        <f t="shared" si="5"/>
        <v>1</v>
      </c>
      <c r="J268" s="33">
        <v>0</v>
      </c>
    </row>
    <row r="269" spans="1:10" ht="26.25" customHeight="1">
      <c r="A269" s="28"/>
      <c r="B269" s="28"/>
      <c r="C269" s="48" t="s">
        <v>78</v>
      </c>
      <c r="D269" s="29" t="s">
        <v>18</v>
      </c>
      <c r="E269" s="31">
        <v>30</v>
      </c>
      <c r="F269" s="31"/>
      <c r="G269" s="31"/>
      <c r="H269" s="31">
        <v>30</v>
      </c>
      <c r="I269" s="98">
        <f t="shared" si="5"/>
        <v>1</v>
      </c>
      <c r="J269" s="33">
        <v>0</v>
      </c>
    </row>
    <row r="270" spans="1:10" ht="29.25" customHeight="1">
      <c r="A270" s="28"/>
      <c r="B270" s="28"/>
      <c r="C270" s="48" t="s">
        <v>39</v>
      </c>
      <c r="D270" s="29" t="s">
        <v>13</v>
      </c>
      <c r="E270" s="31">
        <v>124</v>
      </c>
      <c r="F270" s="31"/>
      <c r="G270" s="31"/>
      <c r="H270" s="31">
        <v>124</v>
      </c>
      <c r="I270" s="98">
        <f t="shared" si="5"/>
        <v>1</v>
      </c>
      <c r="J270" s="33">
        <v>0</v>
      </c>
    </row>
    <row r="271" spans="1:10" ht="30.75" customHeight="1">
      <c r="A271" s="68">
        <v>852</v>
      </c>
      <c r="B271" s="68"/>
      <c r="C271" s="69"/>
      <c r="D271" s="70" t="s">
        <v>95</v>
      </c>
      <c r="E271" s="72">
        <f>SUM(E272+E274+E276+E280+E299+E301+E304+E306+E309+E327+E337)</f>
        <v>13940604.5</v>
      </c>
      <c r="F271" s="72" t="e">
        <f>SUM(F280+F299+F301+F304+F309+F327+F337+#REF!)</f>
        <v>#REF!</v>
      </c>
      <c r="G271" s="72" t="e">
        <f>SUM(G280+G299+G301+G304+G309+G327+G337+#REF!)</f>
        <v>#REF!</v>
      </c>
      <c r="H271" s="72">
        <f>SUM(H272+H274+H276+K273+H280+H299+H301+H304+H306+H309+H327+H337)</f>
        <v>13807139.770000001</v>
      </c>
      <c r="I271" s="75">
        <f t="shared" si="5"/>
        <v>0.9904261877596485</v>
      </c>
      <c r="J271" s="72">
        <f>SUM(J272+J274+J276+M273+J280+J299+J301+J304+J306+J309+J327+J337)</f>
        <v>0</v>
      </c>
    </row>
    <row r="272" spans="1:10" ht="32.25" customHeight="1">
      <c r="A272" s="35"/>
      <c r="B272" s="35">
        <v>85202</v>
      </c>
      <c r="C272" s="22"/>
      <c r="D272" s="23" t="s">
        <v>96</v>
      </c>
      <c r="E272" s="25">
        <f>SUM(E273)</f>
        <v>154241</v>
      </c>
      <c r="F272" s="25"/>
      <c r="G272" s="25"/>
      <c r="H272" s="25">
        <f>SUM(H273)</f>
        <v>154240.67</v>
      </c>
      <c r="I272" s="97">
        <f t="shared" si="5"/>
        <v>0.9999978604910498</v>
      </c>
      <c r="J272" s="25">
        <f>SUM(J273)</f>
        <v>0</v>
      </c>
    </row>
    <row r="273" spans="1:10" ht="45">
      <c r="A273" s="35"/>
      <c r="B273" s="35"/>
      <c r="C273" s="48" t="s">
        <v>97</v>
      </c>
      <c r="D273" s="29" t="s">
        <v>98</v>
      </c>
      <c r="E273" s="31">
        <v>154241</v>
      </c>
      <c r="F273" s="31"/>
      <c r="G273" s="31"/>
      <c r="H273" s="31">
        <v>154240.67</v>
      </c>
      <c r="I273" s="98">
        <f t="shared" si="5"/>
        <v>0.9999978604910498</v>
      </c>
      <c r="J273" s="31">
        <v>0</v>
      </c>
    </row>
    <row r="274" spans="1:10" ht="33.75" customHeight="1">
      <c r="A274" s="35"/>
      <c r="B274" s="35">
        <v>85204</v>
      </c>
      <c r="C274" s="48"/>
      <c r="D274" s="23" t="s">
        <v>180</v>
      </c>
      <c r="E274" s="25">
        <f>SUM(E275)</f>
        <v>83974</v>
      </c>
      <c r="F274" s="25"/>
      <c r="G274" s="25"/>
      <c r="H274" s="25">
        <f>SUM(H275)</f>
        <v>83973.64</v>
      </c>
      <c r="I274" s="97">
        <f t="shared" si="5"/>
        <v>0.999995712958773</v>
      </c>
      <c r="J274" s="25">
        <v>0</v>
      </c>
    </row>
    <row r="275" spans="1:10" ht="50.25" customHeight="1">
      <c r="A275" s="35"/>
      <c r="B275" s="35"/>
      <c r="C275" s="48" t="s">
        <v>97</v>
      </c>
      <c r="D275" s="29" t="s">
        <v>98</v>
      </c>
      <c r="E275" s="31">
        <v>83974</v>
      </c>
      <c r="F275" s="31"/>
      <c r="G275" s="31"/>
      <c r="H275" s="31">
        <v>83973.64</v>
      </c>
      <c r="I275" s="98">
        <f t="shared" si="5"/>
        <v>0.999995712958773</v>
      </c>
      <c r="J275" s="31">
        <v>0</v>
      </c>
    </row>
    <row r="276" spans="1:10" ht="25.5" customHeight="1">
      <c r="A276" s="35"/>
      <c r="B276" s="35">
        <v>85206</v>
      </c>
      <c r="C276" s="48"/>
      <c r="D276" s="23" t="s">
        <v>198</v>
      </c>
      <c r="E276" s="25">
        <f>SUM(E277:E279)</f>
        <v>18002.5</v>
      </c>
      <c r="F276" s="25"/>
      <c r="G276" s="25"/>
      <c r="H276" s="25">
        <f>SUM(H277:H279)</f>
        <v>18002.5</v>
      </c>
      <c r="I276" s="97">
        <f t="shared" si="5"/>
        <v>1</v>
      </c>
      <c r="J276" s="25">
        <f>SUM(J277:J279)</f>
        <v>0</v>
      </c>
    </row>
    <row r="277" spans="1:10" ht="24" customHeight="1">
      <c r="A277" s="35"/>
      <c r="B277" s="35"/>
      <c r="C277" s="48" t="s">
        <v>195</v>
      </c>
      <c r="D277" s="29" t="s">
        <v>33</v>
      </c>
      <c r="E277" s="31">
        <v>15043.5</v>
      </c>
      <c r="F277" s="31"/>
      <c r="G277" s="31"/>
      <c r="H277" s="31">
        <v>15043.5</v>
      </c>
      <c r="I277" s="98">
        <f t="shared" si="5"/>
        <v>1</v>
      </c>
      <c r="J277" s="31">
        <v>0</v>
      </c>
    </row>
    <row r="278" spans="1:10" ht="30.75" customHeight="1">
      <c r="A278" s="35"/>
      <c r="B278" s="35"/>
      <c r="C278" s="48" t="s">
        <v>196</v>
      </c>
      <c r="D278" s="29" t="s">
        <v>35</v>
      </c>
      <c r="E278" s="31">
        <v>2591</v>
      </c>
      <c r="F278" s="31"/>
      <c r="G278" s="31"/>
      <c r="H278" s="31">
        <v>2591</v>
      </c>
      <c r="I278" s="98">
        <f t="shared" si="5"/>
        <v>1</v>
      </c>
      <c r="J278" s="31">
        <v>0</v>
      </c>
    </row>
    <row r="279" spans="1:10" ht="30.75" customHeight="1">
      <c r="A279" s="35"/>
      <c r="B279" s="35"/>
      <c r="C279" s="48" t="s">
        <v>197</v>
      </c>
      <c r="D279" s="45" t="s">
        <v>36</v>
      </c>
      <c r="E279" s="31">
        <v>368</v>
      </c>
      <c r="F279" s="31"/>
      <c r="G279" s="31"/>
      <c r="H279" s="31">
        <v>368</v>
      </c>
      <c r="I279" s="98">
        <f t="shared" si="5"/>
        <v>1</v>
      </c>
      <c r="J279" s="31">
        <v>0</v>
      </c>
    </row>
    <row r="280" spans="1:10" ht="63">
      <c r="A280" s="35"/>
      <c r="B280" s="35">
        <v>85212</v>
      </c>
      <c r="C280" s="22"/>
      <c r="D280" s="23" t="s">
        <v>99</v>
      </c>
      <c r="E280" s="25">
        <f>SUM(E281:E298)</f>
        <v>6237135</v>
      </c>
      <c r="F280" s="25">
        <f>SUM(F281:F298)</f>
        <v>0</v>
      </c>
      <c r="G280" s="25">
        <f>SUM(G281:G298)</f>
        <v>0</v>
      </c>
      <c r="H280" s="25">
        <f>SUM(H281:H298)</f>
        <v>6190356.91</v>
      </c>
      <c r="I280" s="97">
        <f t="shared" si="5"/>
        <v>0.9925000677394349</v>
      </c>
      <c r="J280" s="27">
        <f>SUM(J281:J298)</f>
        <v>0</v>
      </c>
    </row>
    <row r="281" spans="1:10" ht="45">
      <c r="A281" s="35"/>
      <c r="B281" s="35"/>
      <c r="C281" s="28">
        <v>2910</v>
      </c>
      <c r="D281" s="29" t="s">
        <v>123</v>
      </c>
      <c r="E281" s="31">
        <v>18140</v>
      </c>
      <c r="F281" s="31"/>
      <c r="G281" s="31"/>
      <c r="H281" s="31">
        <v>16338.3</v>
      </c>
      <c r="I281" s="98">
        <f aca="true" t="shared" si="6" ref="I281:I329">H281/E281</f>
        <v>0.9006780595369349</v>
      </c>
      <c r="J281" s="33">
        <v>0</v>
      </c>
    </row>
    <row r="282" spans="1:10" ht="28.5" customHeight="1">
      <c r="A282" s="28"/>
      <c r="B282" s="28"/>
      <c r="C282" s="28">
        <v>3110</v>
      </c>
      <c r="D282" s="29" t="s">
        <v>100</v>
      </c>
      <c r="E282" s="31">
        <v>5832794</v>
      </c>
      <c r="F282" s="31"/>
      <c r="G282" s="31"/>
      <c r="H282" s="31">
        <v>5789365.87</v>
      </c>
      <c r="I282" s="98">
        <f t="shared" si="6"/>
        <v>0.9925544893236414</v>
      </c>
      <c r="J282" s="33">
        <v>0</v>
      </c>
    </row>
    <row r="283" spans="1:10" ht="25.5" customHeight="1">
      <c r="A283" s="28"/>
      <c r="B283" s="28"/>
      <c r="C283" s="28">
        <v>4010</v>
      </c>
      <c r="D283" s="29" t="s">
        <v>33</v>
      </c>
      <c r="E283" s="31">
        <v>113811</v>
      </c>
      <c r="F283" s="31"/>
      <c r="G283" s="31"/>
      <c r="H283" s="31">
        <v>113810.42</v>
      </c>
      <c r="I283" s="98">
        <f t="shared" si="6"/>
        <v>0.9999949038317912</v>
      </c>
      <c r="J283" s="33"/>
    </row>
    <row r="284" spans="1:10" ht="29.25" customHeight="1">
      <c r="A284" s="28"/>
      <c r="B284" s="28"/>
      <c r="C284" s="28">
        <v>4040</v>
      </c>
      <c r="D284" s="45" t="s">
        <v>34</v>
      </c>
      <c r="E284" s="31">
        <v>11446</v>
      </c>
      <c r="F284" s="31"/>
      <c r="G284" s="31"/>
      <c r="H284" s="31">
        <v>11445.44</v>
      </c>
      <c r="I284" s="98">
        <f t="shared" si="6"/>
        <v>0.9999510746112179</v>
      </c>
      <c r="J284" s="33">
        <v>0</v>
      </c>
    </row>
    <row r="285" spans="1:10" ht="30" customHeight="1">
      <c r="A285" s="28"/>
      <c r="B285" s="28"/>
      <c r="C285" s="28">
        <v>4110</v>
      </c>
      <c r="D285" s="29" t="s">
        <v>35</v>
      </c>
      <c r="E285" s="31">
        <v>208592</v>
      </c>
      <c r="F285" s="31"/>
      <c r="G285" s="31"/>
      <c r="H285" s="31">
        <v>208590.9</v>
      </c>
      <c r="I285" s="98">
        <f t="shared" si="6"/>
        <v>0.9999947265475185</v>
      </c>
      <c r="J285" s="33">
        <v>0</v>
      </c>
    </row>
    <row r="286" spans="1:10" ht="29.25" customHeight="1">
      <c r="A286" s="28"/>
      <c r="B286" s="28"/>
      <c r="C286" s="28">
        <v>4120</v>
      </c>
      <c r="D286" s="45" t="s">
        <v>36</v>
      </c>
      <c r="E286" s="31">
        <v>3111</v>
      </c>
      <c r="F286" s="31"/>
      <c r="G286" s="31"/>
      <c r="H286" s="31">
        <v>3109.65</v>
      </c>
      <c r="I286" s="98">
        <f t="shared" si="6"/>
        <v>0.999566055930569</v>
      </c>
      <c r="J286" s="33">
        <v>0</v>
      </c>
    </row>
    <row r="287" spans="1:10" ht="30">
      <c r="A287" s="28"/>
      <c r="B287" s="28"/>
      <c r="C287" s="28">
        <v>4140</v>
      </c>
      <c r="D287" s="45" t="s">
        <v>57</v>
      </c>
      <c r="E287" s="31">
        <v>3281</v>
      </c>
      <c r="F287" s="31"/>
      <c r="G287" s="31"/>
      <c r="H287" s="31">
        <v>3279.84</v>
      </c>
      <c r="I287" s="98">
        <f t="shared" si="6"/>
        <v>0.9996464492532765</v>
      </c>
      <c r="J287" s="33">
        <v>0</v>
      </c>
    </row>
    <row r="288" spans="1:10" ht="27" customHeight="1">
      <c r="A288" s="28"/>
      <c r="B288" s="28"/>
      <c r="C288" s="28">
        <v>4210</v>
      </c>
      <c r="D288" s="29" t="s">
        <v>18</v>
      </c>
      <c r="E288" s="31">
        <v>17837</v>
      </c>
      <c r="F288" s="31"/>
      <c r="G288" s="31"/>
      <c r="H288" s="31">
        <v>17835.01</v>
      </c>
      <c r="I288" s="98">
        <f t="shared" si="6"/>
        <v>0.9998884341537253</v>
      </c>
      <c r="J288" s="33">
        <v>0</v>
      </c>
    </row>
    <row r="289" spans="1:10" ht="29.25" customHeight="1">
      <c r="A289" s="28"/>
      <c r="B289" s="28"/>
      <c r="C289" s="28">
        <v>4260</v>
      </c>
      <c r="D289" s="29" t="s">
        <v>37</v>
      </c>
      <c r="E289" s="31">
        <v>1420</v>
      </c>
      <c r="F289" s="31"/>
      <c r="G289" s="31"/>
      <c r="H289" s="31">
        <v>1419.68</v>
      </c>
      <c r="I289" s="98">
        <f t="shared" si="6"/>
        <v>0.999774647887324</v>
      </c>
      <c r="J289" s="33">
        <v>0</v>
      </c>
    </row>
    <row r="290" spans="1:10" ht="30" customHeight="1">
      <c r="A290" s="28"/>
      <c r="B290" s="28"/>
      <c r="C290" s="28">
        <v>4280</v>
      </c>
      <c r="D290" s="29" t="s">
        <v>63</v>
      </c>
      <c r="E290" s="31">
        <v>230</v>
      </c>
      <c r="F290" s="31"/>
      <c r="G290" s="31"/>
      <c r="H290" s="31">
        <v>230</v>
      </c>
      <c r="I290" s="98">
        <f t="shared" si="6"/>
        <v>1</v>
      </c>
      <c r="J290" s="33">
        <v>0</v>
      </c>
    </row>
    <row r="291" spans="1:10" ht="29.25" customHeight="1">
      <c r="A291" s="39"/>
      <c r="B291" s="28"/>
      <c r="C291" s="48" t="s">
        <v>29</v>
      </c>
      <c r="D291" s="29" t="s">
        <v>13</v>
      </c>
      <c r="E291" s="31">
        <v>13488</v>
      </c>
      <c r="F291" s="31"/>
      <c r="G291" s="31"/>
      <c r="H291" s="31">
        <v>13342.68</v>
      </c>
      <c r="I291" s="98">
        <f t="shared" si="6"/>
        <v>0.9892259786476868</v>
      </c>
      <c r="J291" s="33">
        <v>0</v>
      </c>
    </row>
    <row r="292" spans="1:10" ht="29.25" customHeight="1">
      <c r="A292" s="39"/>
      <c r="B292" s="28"/>
      <c r="C292" s="48" t="s">
        <v>40</v>
      </c>
      <c r="D292" s="29" t="s">
        <v>41</v>
      </c>
      <c r="E292" s="31">
        <v>205</v>
      </c>
      <c r="F292" s="31"/>
      <c r="G292" s="31"/>
      <c r="H292" s="31">
        <v>204.92</v>
      </c>
      <c r="I292" s="98">
        <f t="shared" si="6"/>
        <v>0.9996097560975609</v>
      </c>
      <c r="J292" s="33">
        <v>0</v>
      </c>
    </row>
    <row r="293" spans="1:10" ht="29.25" customHeight="1">
      <c r="A293" s="39"/>
      <c r="B293" s="28"/>
      <c r="C293" s="48" t="s">
        <v>44</v>
      </c>
      <c r="D293" s="29" t="s">
        <v>45</v>
      </c>
      <c r="E293" s="31">
        <v>1331</v>
      </c>
      <c r="F293" s="31"/>
      <c r="G293" s="31"/>
      <c r="H293" s="31">
        <v>1330.8</v>
      </c>
      <c r="I293" s="98">
        <f t="shared" si="6"/>
        <v>0.9998497370398196</v>
      </c>
      <c r="J293" s="33">
        <v>0</v>
      </c>
    </row>
    <row r="294" spans="1:10" ht="33.75" customHeight="1">
      <c r="A294" s="39"/>
      <c r="B294" s="28"/>
      <c r="C294" s="48" t="s">
        <v>46</v>
      </c>
      <c r="D294" s="29" t="s">
        <v>47</v>
      </c>
      <c r="E294" s="31">
        <v>70</v>
      </c>
      <c r="F294" s="31"/>
      <c r="G294" s="31"/>
      <c r="H294" s="31">
        <v>69.37</v>
      </c>
      <c r="I294" s="98">
        <f t="shared" si="6"/>
        <v>0.9910000000000001</v>
      </c>
      <c r="J294" s="33">
        <v>0</v>
      </c>
    </row>
    <row r="295" spans="1:10" ht="30">
      <c r="A295" s="28"/>
      <c r="B295" s="28"/>
      <c r="C295" s="28">
        <v>4440</v>
      </c>
      <c r="D295" s="29" t="s">
        <v>49</v>
      </c>
      <c r="E295" s="31">
        <v>3282</v>
      </c>
      <c r="F295" s="31"/>
      <c r="G295" s="31"/>
      <c r="H295" s="31">
        <v>3282</v>
      </c>
      <c r="I295" s="98">
        <f t="shared" si="6"/>
        <v>1</v>
      </c>
      <c r="J295" s="33">
        <v>0</v>
      </c>
    </row>
    <row r="296" spans="1:10" ht="51.75" customHeight="1">
      <c r="A296" s="28"/>
      <c r="B296" s="28"/>
      <c r="C296" s="28">
        <v>4560</v>
      </c>
      <c r="D296" s="29" t="s">
        <v>181</v>
      </c>
      <c r="E296" s="31">
        <v>6500</v>
      </c>
      <c r="F296" s="31"/>
      <c r="G296" s="31"/>
      <c r="H296" s="31">
        <v>5105.33</v>
      </c>
      <c r="I296" s="98">
        <f t="shared" si="6"/>
        <v>0.7854353846153846</v>
      </c>
      <c r="J296" s="33">
        <v>0</v>
      </c>
    </row>
    <row r="297" spans="1:10" ht="31.5" customHeight="1">
      <c r="A297" s="28"/>
      <c r="B297" s="28"/>
      <c r="C297" s="28">
        <v>4610</v>
      </c>
      <c r="D297" s="29" t="s">
        <v>199</v>
      </c>
      <c r="E297" s="31">
        <v>1267</v>
      </c>
      <c r="F297" s="31"/>
      <c r="G297" s="31"/>
      <c r="H297" s="31">
        <v>1266.7</v>
      </c>
      <c r="I297" s="98">
        <f t="shared" si="6"/>
        <v>0.9997632202052092</v>
      </c>
      <c r="J297" s="33"/>
    </row>
    <row r="298" spans="1:10" ht="36.75" customHeight="1">
      <c r="A298" s="28"/>
      <c r="B298" s="28"/>
      <c r="C298" s="28">
        <v>4700</v>
      </c>
      <c r="D298" s="45" t="s">
        <v>51</v>
      </c>
      <c r="E298" s="31">
        <v>330</v>
      </c>
      <c r="F298" s="31"/>
      <c r="G298" s="31"/>
      <c r="H298" s="31">
        <v>330</v>
      </c>
      <c r="I298" s="98">
        <f t="shared" si="6"/>
        <v>1</v>
      </c>
      <c r="J298" s="33">
        <v>0</v>
      </c>
    </row>
    <row r="299" spans="1:10" ht="63">
      <c r="A299" s="35"/>
      <c r="B299" s="35">
        <v>85213</v>
      </c>
      <c r="C299" s="35" t="s">
        <v>182</v>
      </c>
      <c r="D299" s="23" t="s">
        <v>101</v>
      </c>
      <c r="E299" s="25">
        <f>SUM(E300:E300)</f>
        <v>123926</v>
      </c>
      <c r="F299" s="25">
        <f>SUM(F300:F300)</f>
        <v>0</v>
      </c>
      <c r="G299" s="25">
        <f>SUM(G300:G300)</f>
        <v>0</v>
      </c>
      <c r="H299" s="25">
        <f>SUM(H300:H300)</f>
        <v>123043.83</v>
      </c>
      <c r="I299" s="97">
        <f t="shared" si="6"/>
        <v>0.9928814776560205</v>
      </c>
      <c r="J299" s="27">
        <f>SUM(J300:J300)</f>
        <v>0</v>
      </c>
    </row>
    <row r="300" spans="1:10" ht="33.75" customHeight="1">
      <c r="A300" s="28"/>
      <c r="B300" s="28"/>
      <c r="C300" s="28">
        <v>4130</v>
      </c>
      <c r="D300" s="29" t="s">
        <v>102</v>
      </c>
      <c r="E300" s="31">
        <v>123926</v>
      </c>
      <c r="F300" s="31"/>
      <c r="G300" s="31"/>
      <c r="H300" s="31">
        <v>123043.83</v>
      </c>
      <c r="I300" s="98">
        <f t="shared" si="6"/>
        <v>0.9928814776560205</v>
      </c>
      <c r="J300" s="33">
        <v>0</v>
      </c>
    </row>
    <row r="301" spans="1:10" ht="33.75" customHeight="1">
      <c r="A301" s="39"/>
      <c r="B301" s="39">
        <v>85214</v>
      </c>
      <c r="C301" s="39"/>
      <c r="D301" s="40" t="s">
        <v>103</v>
      </c>
      <c r="E301" s="42">
        <f>SUM(E302:E303)</f>
        <v>3102039</v>
      </c>
      <c r="F301" s="42">
        <f>SUM(F303:F303)</f>
        <v>0</v>
      </c>
      <c r="G301" s="42">
        <f>SUM(G303:G303)</f>
        <v>0</v>
      </c>
      <c r="H301" s="42">
        <f>SUM(H302:H303)</f>
        <v>3061602.29</v>
      </c>
      <c r="I301" s="97">
        <f t="shared" si="6"/>
        <v>0.9869644740120933</v>
      </c>
      <c r="J301" s="42">
        <f>SUM(J302:J303)</f>
        <v>0</v>
      </c>
    </row>
    <row r="302" spans="1:10" ht="47.25" customHeight="1">
      <c r="A302" s="39"/>
      <c r="B302" s="39"/>
      <c r="C302" s="44">
        <v>2910</v>
      </c>
      <c r="D302" s="29" t="s">
        <v>123</v>
      </c>
      <c r="E302" s="51">
        <v>271</v>
      </c>
      <c r="F302" s="51"/>
      <c r="G302" s="51"/>
      <c r="H302" s="51">
        <v>271</v>
      </c>
      <c r="I302" s="98">
        <f t="shared" si="6"/>
        <v>1</v>
      </c>
      <c r="J302" s="33">
        <v>0</v>
      </c>
    </row>
    <row r="303" spans="1:10" ht="26.25" customHeight="1">
      <c r="A303" s="39"/>
      <c r="B303" s="28"/>
      <c r="C303" s="28">
        <v>3110</v>
      </c>
      <c r="D303" s="29" t="s">
        <v>12</v>
      </c>
      <c r="E303" s="31">
        <v>3101768</v>
      </c>
      <c r="F303" s="31"/>
      <c r="G303" s="31"/>
      <c r="H303" s="31">
        <v>3061331.29</v>
      </c>
      <c r="I303" s="98">
        <f t="shared" si="6"/>
        <v>0.9869633351043663</v>
      </c>
      <c r="J303" s="33">
        <v>0</v>
      </c>
    </row>
    <row r="304" spans="1:10" ht="27" customHeight="1">
      <c r="A304" s="35"/>
      <c r="B304" s="35">
        <v>85215</v>
      </c>
      <c r="C304" s="35"/>
      <c r="D304" s="23" t="s">
        <v>104</v>
      </c>
      <c r="E304" s="42">
        <f>SUM(E305:E305)</f>
        <v>731444</v>
      </c>
      <c r="F304" s="25"/>
      <c r="G304" s="25"/>
      <c r="H304" s="42">
        <f>SUM(H305:H305)</f>
        <v>727935.55</v>
      </c>
      <c r="I304" s="97">
        <f t="shared" si="6"/>
        <v>0.995203392194071</v>
      </c>
      <c r="J304" s="42">
        <f>SUM(J305:J305)</f>
        <v>0</v>
      </c>
    </row>
    <row r="305" spans="1:10" ht="32.25" customHeight="1">
      <c r="A305" s="28"/>
      <c r="B305" s="28"/>
      <c r="C305" s="28">
        <v>3110</v>
      </c>
      <c r="D305" s="29" t="s">
        <v>12</v>
      </c>
      <c r="E305" s="31">
        <v>731444</v>
      </c>
      <c r="F305" s="31"/>
      <c r="G305" s="31"/>
      <c r="H305" s="31">
        <v>727935.55</v>
      </c>
      <c r="I305" s="98">
        <f t="shared" si="6"/>
        <v>0.995203392194071</v>
      </c>
      <c r="J305" s="33">
        <v>0</v>
      </c>
    </row>
    <row r="306" spans="1:10" ht="33.75" customHeight="1">
      <c r="A306" s="35"/>
      <c r="B306" s="35">
        <v>85216</v>
      </c>
      <c r="C306" s="22"/>
      <c r="D306" s="23" t="s">
        <v>151</v>
      </c>
      <c r="E306" s="25">
        <f>SUM(E307:E308)</f>
        <v>1103869</v>
      </c>
      <c r="F306" s="25">
        <f>SUM(F307:F323)</f>
        <v>0</v>
      </c>
      <c r="G306" s="25">
        <f>SUM(G307:G323)</f>
        <v>0</v>
      </c>
      <c r="H306" s="25">
        <f>SUM(H307:H308)</f>
        <v>1096268.76</v>
      </c>
      <c r="I306" s="97">
        <f t="shared" si="6"/>
        <v>0.993114907656615</v>
      </c>
      <c r="J306" s="25">
        <f>SUM(J307:J308)</f>
        <v>0</v>
      </c>
    </row>
    <row r="307" spans="1:10" ht="50.25" customHeight="1">
      <c r="A307" s="35"/>
      <c r="B307" s="35"/>
      <c r="C307" s="28">
        <v>2910</v>
      </c>
      <c r="D307" s="29" t="s">
        <v>123</v>
      </c>
      <c r="E307" s="31">
        <v>6400</v>
      </c>
      <c r="F307" s="31"/>
      <c r="G307" s="31"/>
      <c r="H307" s="31">
        <v>5358</v>
      </c>
      <c r="I307" s="98">
        <f>H307/E307</f>
        <v>0.8371875</v>
      </c>
      <c r="J307" s="33">
        <v>0</v>
      </c>
    </row>
    <row r="308" spans="1:10" ht="27.75" customHeight="1">
      <c r="A308" s="35"/>
      <c r="B308" s="35"/>
      <c r="C308" s="28">
        <v>3110</v>
      </c>
      <c r="D308" s="29" t="s">
        <v>12</v>
      </c>
      <c r="E308" s="31">
        <v>1097469</v>
      </c>
      <c r="F308" s="31"/>
      <c r="G308" s="31"/>
      <c r="H308" s="31">
        <v>1090910.76</v>
      </c>
      <c r="I308" s="98">
        <f>H308/E308</f>
        <v>0.9940242138957911</v>
      </c>
      <c r="J308" s="33">
        <v>0</v>
      </c>
    </row>
    <row r="309" spans="1:10" ht="38.25" customHeight="1">
      <c r="A309" s="35"/>
      <c r="B309" s="35">
        <v>85219</v>
      </c>
      <c r="C309" s="35"/>
      <c r="D309" s="23" t="s">
        <v>105</v>
      </c>
      <c r="E309" s="25">
        <f>SUM(E310:E326)</f>
        <v>935436</v>
      </c>
      <c r="F309" s="25">
        <f>SUM(F310:F325)</f>
        <v>0</v>
      </c>
      <c r="G309" s="25">
        <f>F309/E309</f>
        <v>0</v>
      </c>
      <c r="H309" s="25">
        <f>SUM(H310:H326)</f>
        <v>921281.7400000002</v>
      </c>
      <c r="I309" s="97">
        <f t="shared" si="6"/>
        <v>0.9848688098384072</v>
      </c>
      <c r="J309" s="25">
        <f>SUM(J310:J326)</f>
        <v>0</v>
      </c>
    </row>
    <row r="310" spans="1:10" ht="26.25" customHeight="1">
      <c r="A310" s="28"/>
      <c r="B310" s="61"/>
      <c r="C310" s="62" t="s">
        <v>74</v>
      </c>
      <c r="D310" s="29" t="s">
        <v>33</v>
      </c>
      <c r="E310" s="31">
        <v>638592</v>
      </c>
      <c r="F310" s="31"/>
      <c r="G310" s="31"/>
      <c r="H310" s="31">
        <v>624460.18</v>
      </c>
      <c r="I310" s="98">
        <f t="shared" si="6"/>
        <v>0.9778703460112248</v>
      </c>
      <c r="J310" s="33">
        <v>0</v>
      </c>
    </row>
    <row r="311" spans="1:10" ht="26.25" customHeight="1">
      <c r="A311" s="61"/>
      <c r="B311" s="61"/>
      <c r="C311" s="62" t="s">
        <v>75</v>
      </c>
      <c r="D311" s="29" t="s">
        <v>34</v>
      </c>
      <c r="E311" s="31">
        <v>57497</v>
      </c>
      <c r="F311" s="31"/>
      <c r="G311" s="31"/>
      <c r="H311" s="31">
        <v>57496.47</v>
      </c>
      <c r="I311" s="98">
        <f t="shared" si="6"/>
        <v>0.9999907821277632</v>
      </c>
      <c r="J311" s="33">
        <v>0</v>
      </c>
    </row>
    <row r="312" spans="1:10" ht="22.5" customHeight="1">
      <c r="A312" s="61"/>
      <c r="B312" s="61"/>
      <c r="C312" s="62" t="s">
        <v>76</v>
      </c>
      <c r="D312" s="29" t="s">
        <v>35</v>
      </c>
      <c r="E312" s="31">
        <v>111578</v>
      </c>
      <c r="F312" s="31"/>
      <c r="G312" s="31"/>
      <c r="H312" s="31">
        <v>111569.11</v>
      </c>
      <c r="I312" s="98">
        <f t="shared" si="6"/>
        <v>0.9999203247952105</v>
      </c>
      <c r="J312" s="33">
        <v>0</v>
      </c>
    </row>
    <row r="313" spans="1:10" ht="24.75" customHeight="1">
      <c r="A313" s="61"/>
      <c r="B313" s="61"/>
      <c r="C313" s="62" t="s">
        <v>77</v>
      </c>
      <c r="D313" s="29" t="s">
        <v>36</v>
      </c>
      <c r="E313" s="31">
        <v>14718</v>
      </c>
      <c r="F313" s="31"/>
      <c r="G313" s="31"/>
      <c r="H313" s="31">
        <v>14717.05</v>
      </c>
      <c r="I313" s="98">
        <f t="shared" si="6"/>
        <v>0.9999354531865742</v>
      </c>
      <c r="J313" s="33">
        <v>0</v>
      </c>
    </row>
    <row r="314" spans="1:10" ht="30">
      <c r="A314" s="61"/>
      <c r="B314" s="61"/>
      <c r="C314" s="62" t="s">
        <v>106</v>
      </c>
      <c r="D314" s="45" t="s">
        <v>57</v>
      </c>
      <c r="E314" s="31">
        <v>18143</v>
      </c>
      <c r="F314" s="31"/>
      <c r="G314" s="31"/>
      <c r="H314" s="31">
        <v>18142.3</v>
      </c>
      <c r="I314" s="98">
        <f t="shared" si="6"/>
        <v>0.9999614176266328</v>
      </c>
      <c r="J314" s="33">
        <v>0</v>
      </c>
    </row>
    <row r="315" spans="1:10" ht="31.5" customHeight="1">
      <c r="A315" s="61"/>
      <c r="B315" s="61"/>
      <c r="C315" s="62" t="s">
        <v>28</v>
      </c>
      <c r="D315" s="45" t="s">
        <v>17</v>
      </c>
      <c r="E315" s="31">
        <v>680</v>
      </c>
      <c r="F315" s="31"/>
      <c r="G315" s="31"/>
      <c r="H315" s="31">
        <v>679.55</v>
      </c>
      <c r="I315" s="98">
        <f t="shared" si="6"/>
        <v>0.9993382352941176</v>
      </c>
      <c r="J315" s="33">
        <v>0</v>
      </c>
    </row>
    <row r="316" spans="1:10" ht="27" customHeight="1">
      <c r="A316" s="61"/>
      <c r="B316" s="61"/>
      <c r="C316" s="61">
        <v>4210</v>
      </c>
      <c r="D316" s="29" t="s">
        <v>18</v>
      </c>
      <c r="E316" s="31">
        <v>35389</v>
      </c>
      <c r="F316" s="31"/>
      <c r="G316" s="31"/>
      <c r="H316" s="31">
        <v>35382.4</v>
      </c>
      <c r="I316" s="98">
        <f t="shared" si="6"/>
        <v>0.9998135013704824</v>
      </c>
      <c r="J316" s="33">
        <v>0</v>
      </c>
    </row>
    <row r="317" spans="1:10" ht="28.5" customHeight="1">
      <c r="A317" s="61"/>
      <c r="B317" s="61"/>
      <c r="C317" s="61">
        <v>4260</v>
      </c>
      <c r="D317" s="29" t="s">
        <v>37</v>
      </c>
      <c r="E317" s="31">
        <v>13924</v>
      </c>
      <c r="F317" s="31"/>
      <c r="G317" s="31"/>
      <c r="H317" s="31">
        <v>13923.37</v>
      </c>
      <c r="I317" s="98">
        <f t="shared" si="6"/>
        <v>0.9999547543809251</v>
      </c>
      <c r="J317" s="33">
        <v>0</v>
      </c>
    </row>
    <row r="318" spans="1:10" ht="33" customHeight="1">
      <c r="A318" s="61"/>
      <c r="B318" s="61"/>
      <c r="C318" s="61">
        <v>4280</v>
      </c>
      <c r="D318" s="29" t="s">
        <v>38</v>
      </c>
      <c r="E318" s="31">
        <v>645</v>
      </c>
      <c r="F318" s="31"/>
      <c r="G318" s="31"/>
      <c r="H318" s="31">
        <v>645</v>
      </c>
      <c r="I318" s="98">
        <f t="shared" si="6"/>
        <v>1</v>
      </c>
      <c r="J318" s="33">
        <v>0</v>
      </c>
    </row>
    <row r="319" spans="1:10" ht="32.25" customHeight="1">
      <c r="A319" s="61"/>
      <c r="B319" s="61"/>
      <c r="C319" s="61">
        <v>4300</v>
      </c>
      <c r="D319" s="29" t="s">
        <v>13</v>
      </c>
      <c r="E319" s="31">
        <v>16401</v>
      </c>
      <c r="F319" s="31"/>
      <c r="G319" s="31"/>
      <c r="H319" s="31">
        <v>16400.56</v>
      </c>
      <c r="I319" s="98">
        <f t="shared" si="6"/>
        <v>0.9999731723675387</v>
      </c>
      <c r="J319" s="33">
        <v>0</v>
      </c>
    </row>
    <row r="320" spans="1:10" ht="28.5" customHeight="1">
      <c r="A320" s="61"/>
      <c r="B320" s="61"/>
      <c r="C320" s="61">
        <v>4350</v>
      </c>
      <c r="D320" s="29" t="s">
        <v>41</v>
      </c>
      <c r="E320" s="31">
        <v>1219</v>
      </c>
      <c r="F320" s="31"/>
      <c r="G320" s="31"/>
      <c r="H320" s="31">
        <v>1218.14</v>
      </c>
      <c r="I320" s="98">
        <f t="shared" si="6"/>
        <v>0.9992945036915505</v>
      </c>
      <c r="J320" s="33">
        <v>0</v>
      </c>
    </row>
    <row r="321" spans="1:10" ht="45">
      <c r="A321" s="61"/>
      <c r="B321" s="61"/>
      <c r="C321" s="61">
        <v>4360</v>
      </c>
      <c r="D321" s="29" t="s">
        <v>107</v>
      </c>
      <c r="E321" s="31">
        <v>764</v>
      </c>
      <c r="F321" s="31"/>
      <c r="G321" s="31"/>
      <c r="H321" s="31">
        <v>763.04</v>
      </c>
      <c r="I321" s="98">
        <f t="shared" si="6"/>
        <v>0.9987434554973822</v>
      </c>
      <c r="J321" s="33">
        <v>0</v>
      </c>
    </row>
    <row r="322" spans="1:10" ht="45">
      <c r="A322" s="61"/>
      <c r="B322" s="61"/>
      <c r="C322" s="61">
        <v>4370</v>
      </c>
      <c r="D322" s="29" t="s">
        <v>45</v>
      </c>
      <c r="E322" s="31">
        <v>2300</v>
      </c>
      <c r="F322" s="31"/>
      <c r="G322" s="31"/>
      <c r="H322" s="31">
        <v>2300</v>
      </c>
      <c r="I322" s="98">
        <f t="shared" si="6"/>
        <v>1</v>
      </c>
      <c r="J322" s="33">
        <v>0</v>
      </c>
    </row>
    <row r="323" spans="1:10" ht="35.25" customHeight="1">
      <c r="A323" s="61"/>
      <c r="B323" s="61"/>
      <c r="C323" s="61">
        <v>4410</v>
      </c>
      <c r="D323" s="29" t="s">
        <v>47</v>
      </c>
      <c r="E323" s="31">
        <v>556</v>
      </c>
      <c r="F323" s="31"/>
      <c r="G323" s="31"/>
      <c r="H323" s="31">
        <v>555.2</v>
      </c>
      <c r="I323" s="98">
        <f t="shared" si="6"/>
        <v>0.9985611510791368</v>
      </c>
      <c r="J323" s="33">
        <v>0</v>
      </c>
    </row>
    <row r="324" spans="1:10" ht="33" customHeight="1">
      <c r="A324" s="61"/>
      <c r="B324" s="61"/>
      <c r="C324" s="61">
        <v>4430</v>
      </c>
      <c r="D324" s="29" t="s">
        <v>24</v>
      </c>
      <c r="E324" s="31">
        <v>287</v>
      </c>
      <c r="F324" s="31"/>
      <c r="G324" s="31"/>
      <c r="H324" s="31">
        <v>287</v>
      </c>
      <c r="I324" s="98">
        <f t="shared" si="6"/>
        <v>1</v>
      </c>
      <c r="J324" s="33">
        <v>0</v>
      </c>
    </row>
    <row r="325" spans="1:10" ht="30">
      <c r="A325" s="61"/>
      <c r="B325" s="61"/>
      <c r="C325" s="61">
        <v>4440</v>
      </c>
      <c r="D325" s="29" t="s">
        <v>49</v>
      </c>
      <c r="E325" s="31">
        <v>19486</v>
      </c>
      <c r="F325" s="31"/>
      <c r="G325" s="31"/>
      <c r="H325" s="31">
        <v>19486</v>
      </c>
      <c r="I325" s="98">
        <f t="shared" si="6"/>
        <v>1</v>
      </c>
      <c r="J325" s="33">
        <v>0</v>
      </c>
    </row>
    <row r="326" spans="1:10" ht="28.5" customHeight="1">
      <c r="A326" s="61"/>
      <c r="B326" s="61"/>
      <c r="C326" s="61">
        <v>4520</v>
      </c>
      <c r="D326" s="29" t="s">
        <v>134</v>
      </c>
      <c r="E326" s="31">
        <v>3257</v>
      </c>
      <c r="F326" s="31"/>
      <c r="G326" s="31"/>
      <c r="H326" s="31">
        <v>3256.37</v>
      </c>
      <c r="I326" s="98">
        <f t="shared" si="6"/>
        <v>0.9998065704636168</v>
      </c>
      <c r="J326" s="33">
        <v>0</v>
      </c>
    </row>
    <row r="327" spans="1:10" ht="39" customHeight="1">
      <c r="A327" s="63"/>
      <c r="B327" s="63">
        <v>85228</v>
      </c>
      <c r="C327" s="63"/>
      <c r="D327" s="23" t="s">
        <v>142</v>
      </c>
      <c r="E327" s="25">
        <f>SUM(E328:E336)</f>
        <v>652625</v>
      </c>
      <c r="F327" s="25">
        <f>SUM(F328:F336)</f>
        <v>0</v>
      </c>
      <c r="G327" s="25">
        <f>SUM(G328:G336)</f>
        <v>0</v>
      </c>
      <c r="H327" s="25">
        <f>SUM(H328:H336)</f>
        <v>645064.3300000001</v>
      </c>
      <c r="I327" s="97">
        <f t="shared" si="6"/>
        <v>0.9884149856349359</v>
      </c>
      <c r="J327" s="25">
        <f>SUM(J328:J336)</f>
        <v>0</v>
      </c>
    </row>
    <row r="328" spans="1:10" ht="33" customHeight="1">
      <c r="A328" s="63"/>
      <c r="B328" s="63"/>
      <c r="C328" s="62" t="s">
        <v>73</v>
      </c>
      <c r="D328" s="29" t="s">
        <v>32</v>
      </c>
      <c r="E328" s="31">
        <v>3208</v>
      </c>
      <c r="F328" s="31"/>
      <c r="G328" s="31"/>
      <c r="H328" s="31">
        <v>3207.54</v>
      </c>
      <c r="I328" s="98">
        <f t="shared" si="6"/>
        <v>0.999856608478803</v>
      </c>
      <c r="J328" s="33">
        <v>0</v>
      </c>
    </row>
    <row r="329" spans="1:10" ht="28.5" customHeight="1">
      <c r="A329" s="61"/>
      <c r="B329" s="61"/>
      <c r="C329" s="61">
        <v>4010</v>
      </c>
      <c r="D329" s="29" t="s">
        <v>33</v>
      </c>
      <c r="E329" s="31">
        <v>360562</v>
      </c>
      <c r="F329" s="31"/>
      <c r="G329" s="31"/>
      <c r="H329" s="31">
        <v>360561.46</v>
      </c>
      <c r="I329" s="98">
        <f t="shared" si="6"/>
        <v>0.9999985023380168</v>
      </c>
      <c r="J329" s="33">
        <v>0</v>
      </c>
    </row>
    <row r="330" spans="1:10" ht="28.5" customHeight="1">
      <c r="A330" s="61"/>
      <c r="B330" s="61"/>
      <c r="C330" s="61">
        <v>4040</v>
      </c>
      <c r="D330" s="29" t="s">
        <v>34</v>
      </c>
      <c r="E330" s="31">
        <v>40436</v>
      </c>
      <c r="F330" s="31"/>
      <c r="G330" s="31"/>
      <c r="H330" s="31">
        <v>40435.83</v>
      </c>
      <c r="I330" s="98">
        <f aca="true" t="shared" si="7" ref="I330:I379">H330/E330</f>
        <v>0.999995795825502</v>
      </c>
      <c r="J330" s="33">
        <v>0</v>
      </c>
    </row>
    <row r="331" spans="1:10" ht="31.5" customHeight="1">
      <c r="A331" s="61"/>
      <c r="B331" s="61"/>
      <c r="C331" s="61">
        <v>4110</v>
      </c>
      <c r="D331" s="29" t="s">
        <v>35</v>
      </c>
      <c r="E331" s="31">
        <v>72254</v>
      </c>
      <c r="F331" s="31"/>
      <c r="G331" s="31"/>
      <c r="H331" s="31">
        <v>71353.16</v>
      </c>
      <c r="I331" s="98">
        <f t="shared" si="7"/>
        <v>0.9875323165499489</v>
      </c>
      <c r="J331" s="33">
        <v>0</v>
      </c>
    </row>
    <row r="332" spans="1:10" ht="30" customHeight="1">
      <c r="A332" s="61"/>
      <c r="B332" s="61"/>
      <c r="C332" s="61">
        <v>4120</v>
      </c>
      <c r="D332" s="29" t="s">
        <v>36</v>
      </c>
      <c r="E332" s="31">
        <v>6208</v>
      </c>
      <c r="F332" s="31"/>
      <c r="G332" s="31"/>
      <c r="H332" s="31">
        <v>6207.09</v>
      </c>
      <c r="I332" s="98">
        <f t="shared" si="7"/>
        <v>0.9998534149484536</v>
      </c>
      <c r="J332" s="57">
        <v>0</v>
      </c>
    </row>
    <row r="333" spans="1:10" ht="30">
      <c r="A333" s="61"/>
      <c r="B333" s="61"/>
      <c r="C333" s="61">
        <v>4140</v>
      </c>
      <c r="D333" s="29" t="s">
        <v>57</v>
      </c>
      <c r="E333" s="31">
        <v>17794</v>
      </c>
      <c r="F333" s="31"/>
      <c r="G333" s="31"/>
      <c r="H333" s="31">
        <v>17793.38</v>
      </c>
      <c r="I333" s="98">
        <f t="shared" si="7"/>
        <v>0.9999651567944251</v>
      </c>
      <c r="J333" s="57">
        <v>0</v>
      </c>
    </row>
    <row r="334" spans="1:10" ht="24" customHeight="1">
      <c r="A334" s="61"/>
      <c r="B334" s="61"/>
      <c r="C334" s="61">
        <v>4170</v>
      </c>
      <c r="D334" s="45" t="s">
        <v>17</v>
      </c>
      <c r="E334" s="31">
        <v>133282</v>
      </c>
      <c r="F334" s="31"/>
      <c r="G334" s="31"/>
      <c r="H334" s="31">
        <v>126625.62</v>
      </c>
      <c r="I334" s="98">
        <f t="shared" si="7"/>
        <v>0.9500579223000855</v>
      </c>
      <c r="J334" s="57">
        <v>0</v>
      </c>
    </row>
    <row r="335" spans="1:10" ht="28.5" customHeight="1">
      <c r="A335" s="61"/>
      <c r="B335" s="61"/>
      <c r="C335" s="61">
        <v>4280</v>
      </c>
      <c r="D335" s="29" t="s">
        <v>38</v>
      </c>
      <c r="E335" s="31">
        <v>830</v>
      </c>
      <c r="F335" s="31"/>
      <c r="G335" s="31"/>
      <c r="H335" s="31">
        <v>830</v>
      </c>
      <c r="I335" s="98">
        <f t="shared" si="7"/>
        <v>1</v>
      </c>
      <c r="J335" s="57">
        <v>0</v>
      </c>
    </row>
    <row r="336" spans="1:10" ht="30">
      <c r="A336" s="61"/>
      <c r="B336" s="61"/>
      <c r="C336" s="61">
        <v>4440</v>
      </c>
      <c r="D336" s="29" t="s">
        <v>49</v>
      </c>
      <c r="E336" s="31">
        <v>18051</v>
      </c>
      <c r="F336" s="31"/>
      <c r="G336" s="31"/>
      <c r="H336" s="31">
        <v>18050.25</v>
      </c>
      <c r="I336" s="98">
        <f t="shared" si="7"/>
        <v>0.9999584510553432</v>
      </c>
      <c r="J336" s="57">
        <v>0</v>
      </c>
    </row>
    <row r="337" spans="1:10" ht="33" customHeight="1">
      <c r="A337" s="63"/>
      <c r="B337" s="63">
        <v>85295</v>
      </c>
      <c r="C337" s="63"/>
      <c r="D337" s="23" t="s">
        <v>11</v>
      </c>
      <c r="E337" s="25">
        <f>SUM(E338:E352)</f>
        <v>797913</v>
      </c>
      <c r="F337" s="25">
        <f>SUM(F339:F350)</f>
        <v>0</v>
      </c>
      <c r="G337" s="25">
        <f>F337/E337</f>
        <v>0</v>
      </c>
      <c r="H337" s="25">
        <f>SUM(H338:H352)</f>
        <v>785369.5499999999</v>
      </c>
      <c r="I337" s="97">
        <f t="shared" si="7"/>
        <v>0.9842796771076545</v>
      </c>
      <c r="J337" s="25">
        <f>SUM(J338:J352)</f>
        <v>0</v>
      </c>
    </row>
    <row r="338" spans="1:10" ht="50.25" customHeight="1">
      <c r="A338" s="63"/>
      <c r="B338" s="63"/>
      <c r="C338" s="61">
        <v>2910</v>
      </c>
      <c r="D338" s="29" t="s">
        <v>123</v>
      </c>
      <c r="E338" s="31">
        <v>1517</v>
      </c>
      <c r="F338" s="31"/>
      <c r="G338" s="31"/>
      <c r="H338" s="31">
        <v>1516.65</v>
      </c>
      <c r="I338" s="98">
        <f t="shared" si="7"/>
        <v>0.9997692814765986</v>
      </c>
      <c r="J338" s="57">
        <v>0</v>
      </c>
    </row>
    <row r="339" spans="1:10" ht="30">
      <c r="A339" s="61"/>
      <c r="B339" s="61"/>
      <c r="C339" s="62" t="s">
        <v>73</v>
      </c>
      <c r="D339" s="29" t="s">
        <v>32</v>
      </c>
      <c r="E339" s="31">
        <v>261</v>
      </c>
      <c r="F339" s="31"/>
      <c r="G339" s="31"/>
      <c r="H339" s="31">
        <v>260.76</v>
      </c>
      <c r="I339" s="98">
        <f t="shared" si="7"/>
        <v>0.999080459770115</v>
      </c>
      <c r="J339" s="57">
        <v>0</v>
      </c>
    </row>
    <row r="340" spans="1:10" ht="29.25" customHeight="1">
      <c r="A340" s="61"/>
      <c r="B340" s="61"/>
      <c r="C340" s="61">
        <v>3110</v>
      </c>
      <c r="D340" s="29" t="s">
        <v>12</v>
      </c>
      <c r="E340" s="31">
        <v>522701</v>
      </c>
      <c r="F340" s="31"/>
      <c r="G340" s="31"/>
      <c r="H340" s="31">
        <v>510176.58</v>
      </c>
      <c r="I340" s="98">
        <f t="shared" si="7"/>
        <v>0.9760390357010987</v>
      </c>
      <c r="J340" s="57">
        <v>0</v>
      </c>
    </row>
    <row r="341" spans="1:10" ht="33.75" customHeight="1">
      <c r="A341" s="61"/>
      <c r="B341" s="61"/>
      <c r="C341" s="61">
        <v>4010</v>
      </c>
      <c r="D341" s="29" t="s">
        <v>33</v>
      </c>
      <c r="E341" s="31">
        <v>65345</v>
      </c>
      <c r="F341" s="31"/>
      <c r="G341" s="31"/>
      <c r="H341" s="31">
        <v>65344.6</v>
      </c>
      <c r="I341" s="98">
        <f t="shared" si="7"/>
        <v>0.9999938786441197</v>
      </c>
      <c r="J341" s="57">
        <v>0</v>
      </c>
    </row>
    <row r="342" spans="1:10" ht="29.25" customHeight="1">
      <c r="A342" s="61"/>
      <c r="B342" s="61"/>
      <c r="C342" s="61">
        <v>4040</v>
      </c>
      <c r="D342" s="29" t="s">
        <v>34</v>
      </c>
      <c r="E342" s="31">
        <v>5231</v>
      </c>
      <c r="F342" s="31"/>
      <c r="G342" s="31"/>
      <c r="H342" s="31">
        <v>5230.76</v>
      </c>
      <c r="I342" s="98">
        <f t="shared" si="7"/>
        <v>0.999954119671191</v>
      </c>
      <c r="J342" s="33">
        <v>0</v>
      </c>
    </row>
    <row r="343" spans="1:10" ht="28.5" customHeight="1">
      <c r="A343" s="61"/>
      <c r="B343" s="61"/>
      <c r="C343" s="61">
        <v>4110</v>
      </c>
      <c r="D343" s="29" t="s">
        <v>35</v>
      </c>
      <c r="E343" s="31">
        <v>11519</v>
      </c>
      <c r="F343" s="31"/>
      <c r="G343" s="31"/>
      <c r="H343" s="31">
        <v>11518.58</v>
      </c>
      <c r="I343" s="98">
        <f t="shared" si="7"/>
        <v>0.999963538501606</v>
      </c>
      <c r="J343" s="57">
        <v>0</v>
      </c>
    </row>
    <row r="344" spans="1:10" ht="29.25" customHeight="1">
      <c r="A344" s="61"/>
      <c r="B344" s="61"/>
      <c r="C344" s="61">
        <v>4120</v>
      </c>
      <c r="D344" s="29" t="s">
        <v>36</v>
      </c>
      <c r="E344" s="31">
        <v>701</v>
      </c>
      <c r="F344" s="31"/>
      <c r="G344" s="31"/>
      <c r="H344" s="31">
        <v>701</v>
      </c>
      <c r="I344" s="98">
        <f t="shared" si="7"/>
        <v>1</v>
      </c>
      <c r="J344" s="57">
        <v>0</v>
      </c>
    </row>
    <row r="345" spans="1:10" ht="30">
      <c r="A345" s="61"/>
      <c r="B345" s="61"/>
      <c r="C345" s="61">
        <v>4140</v>
      </c>
      <c r="D345" s="29" t="s">
        <v>57</v>
      </c>
      <c r="E345" s="31">
        <v>2130</v>
      </c>
      <c r="F345" s="31"/>
      <c r="G345" s="31"/>
      <c r="H345" s="31">
        <v>2129.48</v>
      </c>
      <c r="I345" s="98">
        <f t="shared" si="7"/>
        <v>0.999755868544601</v>
      </c>
      <c r="J345" s="57">
        <v>0</v>
      </c>
    </row>
    <row r="346" spans="1:10" ht="30" customHeight="1">
      <c r="A346" s="61"/>
      <c r="B346" s="61"/>
      <c r="C346" s="28">
        <v>4210</v>
      </c>
      <c r="D346" s="29" t="s">
        <v>18</v>
      </c>
      <c r="E346" s="31">
        <v>11107</v>
      </c>
      <c r="F346" s="31"/>
      <c r="G346" s="31"/>
      <c r="H346" s="31">
        <v>11090.99</v>
      </c>
      <c r="I346" s="98">
        <f t="shared" si="7"/>
        <v>0.9985585666696678</v>
      </c>
      <c r="J346" s="57">
        <v>0</v>
      </c>
    </row>
    <row r="347" spans="1:10" ht="29.25" customHeight="1">
      <c r="A347" s="61"/>
      <c r="B347" s="61"/>
      <c r="C347" s="28">
        <v>4220</v>
      </c>
      <c r="D347" s="29" t="s">
        <v>94</v>
      </c>
      <c r="E347" s="31">
        <v>164367</v>
      </c>
      <c r="F347" s="31"/>
      <c r="G347" s="31"/>
      <c r="H347" s="31">
        <v>164366.32</v>
      </c>
      <c r="I347" s="98">
        <f t="shared" si="7"/>
        <v>0.9999958629165222</v>
      </c>
      <c r="J347" s="57">
        <v>0</v>
      </c>
    </row>
    <row r="348" spans="1:10" ht="30" customHeight="1">
      <c r="A348" s="61"/>
      <c r="B348" s="61"/>
      <c r="C348" s="28">
        <v>4280</v>
      </c>
      <c r="D348" s="45" t="s">
        <v>38</v>
      </c>
      <c r="E348" s="31">
        <v>60</v>
      </c>
      <c r="F348" s="31"/>
      <c r="G348" s="31"/>
      <c r="H348" s="31">
        <v>60</v>
      </c>
      <c r="I348" s="98">
        <f t="shared" si="7"/>
        <v>1</v>
      </c>
      <c r="J348" s="57">
        <v>0</v>
      </c>
    </row>
    <row r="349" spans="1:10" ht="30" customHeight="1">
      <c r="A349" s="61"/>
      <c r="B349" s="61"/>
      <c r="C349" s="28">
        <v>4300</v>
      </c>
      <c r="D349" s="29" t="s">
        <v>13</v>
      </c>
      <c r="E349" s="31">
        <v>3950</v>
      </c>
      <c r="F349" s="31"/>
      <c r="G349" s="31"/>
      <c r="H349" s="31">
        <v>3949.83</v>
      </c>
      <c r="I349" s="98">
        <f t="shared" si="7"/>
        <v>0.9999569620253165</v>
      </c>
      <c r="J349" s="57">
        <v>0</v>
      </c>
    </row>
    <row r="350" spans="1:10" ht="30">
      <c r="A350" s="61"/>
      <c r="B350" s="61"/>
      <c r="C350" s="28">
        <v>4440</v>
      </c>
      <c r="D350" s="29" t="s">
        <v>49</v>
      </c>
      <c r="E350" s="31">
        <v>2188</v>
      </c>
      <c r="F350" s="31"/>
      <c r="G350" s="31"/>
      <c r="H350" s="31">
        <v>2188</v>
      </c>
      <c r="I350" s="98">
        <f t="shared" si="7"/>
        <v>1</v>
      </c>
      <c r="J350" s="57">
        <v>0</v>
      </c>
    </row>
    <row r="351" spans="1:10" ht="47.25" customHeight="1">
      <c r="A351" s="61"/>
      <c r="B351" s="61"/>
      <c r="C351" s="28">
        <v>4560</v>
      </c>
      <c r="D351" s="29" t="s">
        <v>181</v>
      </c>
      <c r="E351" s="31">
        <v>354</v>
      </c>
      <c r="F351" s="31"/>
      <c r="G351" s="31"/>
      <c r="H351" s="31">
        <v>354</v>
      </c>
      <c r="I351" s="98">
        <f t="shared" si="7"/>
        <v>1</v>
      </c>
      <c r="J351" s="57">
        <v>0</v>
      </c>
    </row>
    <row r="352" spans="1:10" ht="31.5" customHeight="1">
      <c r="A352" s="61"/>
      <c r="B352" s="61"/>
      <c r="C352" s="28">
        <v>6060</v>
      </c>
      <c r="D352" s="29" t="s">
        <v>200</v>
      </c>
      <c r="E352" s="31">
        <v>6482</v>
      </c>
      <c r="F352" s="31"/>
      <c r="G352" s="31"/>
      <c r="H352" s="31">
        <v>6482</v>
      </c>
      <c r="I352" s="98">
        <f t="shared" si="7"/>
        <v>1</v>
      </c>
      <c r="J352" s="57">
        <v>0</v>
      </c>
    </row>
    <row r="353" spans="1:10" ht="42" customHeight="1">
      <c r="A353" s="87">
        <v>853</v>
      </c>
      <c r="B353" s="87"/>
      <c r="C353" s="88"/>
      <c r="D353" s="89" t="s">
        <v>122</v>
      </c>
      <c r="E353" s="90">
        <f>SUM(E354)</f>
        <v>433501.01999999996</v>
      </c>
      <c r="F353" s="90">
        <f>SUM(F354)</f>
        <v>0</v>
      </c>
      <c r="G353" s="90">
        <f>SUM(G354)</f>
        <v>0</v>
      </c>
      <c r="H353" s="90">
        <f>SUM(H354)</f>
        <v>302741.22000000003</v>
      </c>
      <c r="I353" s="67">
        <f t="shared" si="7"/>
        <v>0.6983633394911044</v>
      </c>
      <c r="J353" s="91">
        <f>SUM(J354)</f>
        <v>0</v>
      </c>
    </row>
    <row r="354" spans="1:10" ht="30" customHeight="1">
      <c r="A354" s="63"/>
      <c r="B354" s="63">
        <v>85395</v>
      </c>
      <c r="C354" s="35"/>
      <c r="D354" s="23" t="s">
        <v>11</v>
      </c>
      <c r="E354" s="25">
        <f>SUM(E355:E376)</f>
        <v>433501.01999999996</v>
      </c>
      <c r="F354" s="25">
        <f>SUM(F358:F375)</f>
        <v>0</v>
      </c>
      <c r="G354" s="25">
        <f>SUM(G358:G375)</f>
        <v>0</v>
      </c>
      <c r="H354" s="25">
        <f>SUM(H355:H376)</f>
        <v>302741.22000000003</v>
      </c>
      <c r="I354" s="98">
        <f t="shared" si="7"/>
        <v>0.6983633394911044</v>
      </c>
      <c r="J354" s="25">
        <f>SUM(J355:J376)</f>
        <v>0</v>
      </c>
    </row>
    <row r="355" spans="1:10" ht="58.5" customHeight="1">
      <c r="A355" s="63"/>
      <c r="B355" s="63"/>
      <c r="C355" s="28">
        <v>2540</v>
      </c>
      <c r="D355" s="29" t="s">
        <v>89</v>
      </c>
      <c r="E355" s="31">
        <v>30000</v>
      </c>
      <c r="F355" s="31"/>
      <c r="G355" s="31"/>
      <c r="H355" s="31">
        <v>28200</v>
      </c>
      <c r="I355" s="98">
        <f t="shared" si="7"/>
        <v>0.94</v>
      </c>
      <c r="J355" s="57">
        <v>0</v>
      </c>
    </row>
    <row r="356" spans="1:10" ht="45" customHeight="1">
      <c r="A356" s="63"/>
      <c r="B356" s="63"/>
      <c r="C356" s="28">
        <v>2910</v>
      </c>
      <c r="D356" s="29" t="s">
        <v>123</v>
      </c>
      <c r="E356" s="31">
        <v>2</v>
      </c>
      <c r="F356" s="31"/>
      <c r="G356" s="31"/>
      <c r="H356" s="31">
        <v>2</v>
      </c>
      <c r="I356" s="98">
        <f t="shared" si="7"/>
        <v>1</v>
      </c>
      <c r="J356" s="57">
        <v>0</v>
      </c>
    </row>
    <row r="357" spans="1:10" ht="30" customHeight="1">
      <c r="A357" s="63"/>
      <c r="B357" s="63"/>
      <c r="C357" s="28">
        <v>3119</v>
      </c>
      <c r="D357" s="29" t="s">
        <v>12</v>
      </c>
      <c r="E357" s="31">
        <v>42368</v>
      </c>
      <c r="F357" s="31"/>
      <c r="G357" s="31"/>
      <c r="H357" s="31">
        <v>42367.21</v>
      </c>
      <c r="I357" s="98">
        <f t="shared" si="7"/>
        <v>0.9999813538519637</v>
      </c>
      <c r="J357" s="57">
        <v>0</v>
      </c>
    </row>
    <row r="358" spans="1:10" ht="30.75" customHeight="1">
      <c r="A358" s="61"/>
      <c r="B358" s="61"/>
      <c r="C358" s="28">
        <v>4017</v>
      </c>
      <c r="D358" s="29" t="s">
        <v>33</v>
      </c>
      <c r="E358" s="31">
        <v>61053</v>
      </c>
      <c r="F358" s="31"/>
      <c r="G358" s="31"/>
      <c r="H358" s="31">
        <v>61053</v>
      </c>
      <c r="I358" s="98">
        <f t="shared" si="7"/>
        <v>1</v>
      </c>
      <c r="J358" s="57">
        <v>0</v>
      </c>
    </row>
    <row r="359" spans="1:10" ht="29.25" customHeight="1">
      <c r="A359" s="61"/>
      <c r="B359" s="61"/>
      <c r="C359" s="28">
        <v>4019</v>
      </c>
      <c r="D359" s="29" t="s">
        <v>33</v>
      </c>
      <c r="E359" s="31">
        <v>3232</v>
      </c>
      <c r="F359" s="31"/>
      <c r="G359" s="31"/>
      <c r="H359" s="31">
        <v>3232</v>
      </c>
      <c r="I359" s="98">
        <f t="shared" si="7"/>
        <v>1</v>
      </c>
      <c r="J359" s="57">
        <v>0</v>
      </c>
    </row>
    <row r="360" spans="1:10" ht="33" customHeight="1">
      <c r="A360" s="61"/>
      <c r="B360" s="61"/>
      <c r="C360" s="28">
        <v>4047</v>
      </c>
      <c r="D360" s="29" t="s">
        <v>34</v>
      </c>
      <c r="E360" s="31">
        <v>2568</v>
      </c>
      <c r="F360" s="31"/>
      <c r="G360" s="31"/>
      <c r="H360" s="31">
        <v>2567.53</v>
      </c>
      <c r="I360" s="98">
        <f t="shared" si="7"/>
        <v>0.9998169781931465</v>
      </c>
      <c r="J360" s="57">
        <v>0</v>
      </c>
    </row>
    <row r="361" spans="1:10" ht="29.25" customHeight="1">
      <c r="A361" s="61"/>
      <c r="B361" s="61"/>
      <c r="C361" s="28">
        <v>4049</v>
      </c>
      <c r="D361" s="29" t="s">
        <v>34</v>
      </c>
      <c r="E361" s="31">
        <v>136</v>
      </c>
      <c r="F361" s="31"/>
      <c r="G361" s="31"/>
      <c r="H361" s="31">
        <v>135.93</v>
      </c>
      <c r="I361" s="98">
        <f t="shared" si="7"/>
        <v>0.9994852941176471</v>
      </c>
      <c r="J361" s="57">
        <v>0</v>
      </c>
    </row>
    <row r="362" spans="1:10" ht="30" customHeight="1">
      <c r="A362" s="61"/>
      <c r="B362" s="61"/>
      <c r="C362" s="28">
        <v>4117</v>
      </c>
      <c r="D362" s="29" t="s">
        <v>35</v>
      </c>
      <c r="E362" s="31">
        <v>10513</v>
      </c>
      <c r="F362" s="31"/>
      <c r="G362" s="31"/>
      <c r="H362" s="31">
        <v>10513</v>
      </c>
      <c r="I362" s="98">
        <f t="shared" si="7"/>
        <v>1</v>
      </c>
      <c r="J362" s="57">
        <v>0</v>
      </c>
    </row>
    <row r="363" spans="1:10" ht="27" customHeight="1">
      <c r="A363" s="61"/>
      <c r="B363" s="61"/>
      <c r="C363" s="28">
        <v>4119</v>
      </c>
      <c r="D363" s="29" t="s">
        <v>35</v>
      </c>
      <c r="E363" s="31">
        <v>557</v>
      </c>
      <c r="F363" s="31"/>
      <c r="G363" s="31"/>
      <c r="H363" s="31">
        <v>557</v>
      </c>
      <c r="I363" s="98">
        <f t="shared" si="7"/>
        <v>1</v>
      </c>
      <c r="J363" s="57">
        <v>0</v>
      </c>
    </row>
    <row r="364" spans="1:10" ht="32.25" customHeight="1">
      <c r="A364" s="61"/>
      <c r="B364" s="61"/>
      <c r="C364" s="28">
        <v>4127</v>
      </c>
      <c r="D364" s="29" t="s">
        <v>36</v>
      </c>
      <c r="E364" s="31">
        <v>1496</v>
      </c>
      <c r="F364" s="31"/>
      <c r="G364" s="31"/>
      <c r="H364" s="31">
        <v>1496</v>
      </c>
      <c r="I364" s="98">
        <f t="shared" si="7"/>
        <v>1</v>
      </c>
      <c r="J364" s="57">
        <v>0</v>
      </c>
    </row>
    <row r="365" spans="1:10" ht="28.5" customHeight="1">
      <c r="A365" s="61"/>
      <c r="B365" s="61"/>
      <c r="C365" s="28">
        <v>4129</v>
      </c>
      <c r="D365" s="29" t="s">
        <v>36</v>
      </c>
      <c r="E365" s="31">
        <v>79</v>
      </c>
      <c r="F365" s="31"/>
      <c r="G365" s="31"/>
      <c r="H365" s="31">
        <v>79</v>
      </c>
      <c r="I365" s="98">
        <f t="shared" si="7"/>
        <v>1</v>
      </c>
      <c r="J365" s="57">
        <v>0</v>
      </c>
    </row>
    <row r="366" spans="1:10" ht="28.5" customHeight="1">
      <c r="A366" s="61"/>
      <c r="B366" s="61"/>
      <c r="C366" s="28">
        <v>4177</v>
      </c>
      <c r="D366" s="29" t="s">
        <v>17</v>
      </c>
      <c r="E366" s="31">
        <v>475</v>
      </c>
      <c r="F366" s="31"/>
      <c r="G366" s="31"/>
      <c r="H366" s="31">
        <v>474.86</v>
      </c>
      <c r="I366" s="98">
        <f t="shared" si="7"/>
        <v>0.9997052631578948</v>
      </c>
      <c r="J366" s="57">
        <v>0</v>
      </c>
    </row>
    <row r="367" spans="1:10" ht="31.5" customHeight="1">
      <c r="A367" s="61"/>
      <c r="B367" s="61"/>
      <c r="C367" s="28">
        <v>4179</v>
      </c>
      <c r="D367" s="29" t="s">
        <v>17</v>
      </c>
      <c r="E367" s="31">
        <v>26</v>
      </c>
      <c r="F367" s="31"/>
      <c r="G367" s="31"/>
      <c r="H367" s="31">
        <v>25.14</v>
      </c>
      <c r="I367" s="98">
        <f t="shared" si="7"/>
        <v>0.966923076923077</v>
      </c>
      <c r="J367" s="57">
        <v>0</v>
      </c>
    </row>
    <row r="368" spans="1:10" ht="29.25" customHeight="1">
      <c r="A368" s="61"/>
      <c r="B368" s="61"/>
      <c r="C368" s="28">
        <v>4217</v>
      </c>
      <c r="D368" s="29" t="s">
        <v>18</v>
      </c>
      <c r="E368" s="31">
        <v>16862</v>
      </c>
      <c r="F368" s="31"/>
      <c r="G368" s="31"/>
      <c r="H368" s="31">
        <v>4399.99</v>
      </c>
      <c r="I368" s="98">
        <f t="shared" si="7"/>
        <v>0.26094116949353574</v>
      </c>
      <c r="J368" s="57">
        <v>0</v>
      </c>
    </row>
    <row r="369" spans="1:10" ht="24.75" customHeight="1">
      <c r="A369" s="61"/>
      <c r="B369" s="61"/>
      <c r="C369" s="28">
        <v>4219</v>
      </c>
      <c r="D369" s="29" t="s">
        <v>18</v>
      </c>
      <c r="E369" s="31">
        <v>892</v>
      </c>
      <c r="F369" s="31"/>
      <c r="G369" s="31"/>
      <c r="H369" s="31">
        <v>232.94</v>
      </c>
      <c r="I369" s="98">
        <f t="shared" si="7"/>
        <v>0.2611434977578475</v>
      </c>
      <c r="J369" s="57">
        <v>0</v>
      </c>
    </row>
    <row r="370" spans="1:10" ht="24.75" customHeight="1">
      <c r="A370" s="61"/>
      <c r="B370" s="61"/>
      <c r="C370" s="28">
        <v>4307</v>
      </c>
      <c r="D370" s="29" t="s">
        <v>13</v>
      </c>
      <c r="E370" s="31">
        <v>249341</v>
      </c>
      <c r="F370" s="31"/>
      <c r="G370" s="31"/>
      <c r="H370" s="31">
        <v>139699.78</v>
      </c>
      <c r="I370" s="98">
        <f t="shared" si="7"/>
        <v>0.5602760075559174</v>
      </c>
      <c r="J370" s="57">
        <v>0</v>
      </c>
    </row>
    <row r="371" spans="1:10" ht="24.75" customHeight="1">
      <c r="A371" s="61"/>
      <c r="B371" s="61"/>
      <c r="C371" s="28">
        <v>4309</v>
      </c>
      <c r="D371" s="29" t="s">
        <v>13</v>
      </c>
      <c r="E371" s="31">
        <v>13200</v>
      </c>
      <c r="F371" s="31"/>
      <c r="G371" s="31"/>
      <c r="H371" s="31">
        <v>7395.89</v>
      </c>
      <c r="I371" s="98">
        <f t="shared" si="7"/>
        <v>0.560294696969697</v>
      </c>
      <c r="J371" s="57">
        <v>0</v>
      </c>
    </row>
    <row r="372" spans="1:10" ht="36" customHeight="1">
      <c r="A372" s="61"/>
      <c r="B372" s="61"/>
      <c r="C372" s="28">
        <v>4367</v>
      </c>
      <c r="D372" s="29" t="s">
        <v>159</v>
      </c>
      <c r="E372" s="31">
        <v>209</v>
      </c>
      <c r="F372" s="31"/>
      <c r="G372" s="31"/>
      <c r="H372" s="31">
        <v>137.84</v>
      </c>
      <c r="I372" s="98">
        <f t="shared" si="7"/>
        <v>0.6595215311004785</v>
      </c>
      <c r="J372" s="57">
        <v>0</v>
      </c>
    </row>
    <row r="373" spans="1:10" ht="36.75" customHeight="1">
      <c r="A373" s="61"/>
      <c r="B373" s="61"/>
      <c r="C373" s="28">
        <v>4369</v>
      </c>
      <c r="D373" s="29" t="s">
        <v>159</v>
      </c>
      <c r="E373" s="31">
        <v>12</v>
      </c>
      <c r="F373" s="31"/>
      <c r="G373" s="31"/>
      <c r="H373" s="31">
        <v>7.3</v>
      </c>
      <c r="I373" s="98">
        <f t="shared" si="7"/>
        <v>0.6083333333333333</v>
      </c>
      <c r="J373" s="57">
        <v>0</v>
      </c>
    </row>
    <row r="374" spans="1:10" ht="26.25" customHeight="1">
      <c r="A374" s="61"/>
      <c r="B374" s="61"/>
      <c r="C374" s="28">
        <v>4417</v>
      </c>
      <c r="D374" s="29" t="s">
        <v>47</v>
      </c>
      <c r="E374" s="31">
        <v>455.54</v>
      </c>
      <c r="F374" s="31"/>
      <c r="G374" s="31"/>
      <c r="H374" s="31">
        <v>155.58</v>
      </c>
      <c r="I374" s="98">
        <f t="shared" si="7"/>
        <v>0.34152873512754095</v>
      </c>
      <c r="J374" s="57">
        <v>0</v>
      </c>
    </row>
    <row r="375" spans="1:10" ht="26.25" customHeight="1">
      <c r="A375" s="61"/>
      <c r="B375" s="61"/>
      <c r="C375" s="28">
        <v>4419</v>
      </c>
      <c r="D375" s="29" t="s">
        <v>47</v>
      </c>
      <c r="E375" s="31">
        <v>23.48</v>
      </c>
      <c r="F375" s="31"/>
      <c r="G375" s="31"/>
      <c r="H375" s="31">
        <v>8.23</v>
      </c>
      <c r="I375" s="98">
        <f t="shared" si="7"/>
        <v>0.35051107325383307</v>
      </c>
      <c r="J375" s="57">
        <v>0</v>
      </c>
    </row>
    <row r="376" spans="1:10" ht="47.25" customHeight="1">
      <c r="A376" s="61"/>
      <c r="B376" s="61"/>
      <c r="C376" s="28">
        <v>4560</v>
      </c>
      <c r="D376" s="29" t="s">
        <v>181</v>
      </c>
      <c r="E376" s="31">
        <v>1</v>
      </c>
      <c r="F376" s="31"/>
      <c r="G376" s="31"/>
      <c r="H376" s="31">
        <v>1</v>
      </c>
      <c r="I376" s="98">
        <f t="shared" si="7"/>
        <v>1</v>
      </c>
      <c r="J376" s="57">
        <v>0</v>
      </c>
    </row>
    <row r="377" spans="1:10" ht="36" customHeight="1">
      <c r="A377" s="92">
        <v>854</v>
      </c>
      <c r="B377" s="92"/>
      <c r="C377" s="68"/>
      <c r="D377" s="70" t="s">
        <v>108</v>
      </c>
      <c r="E377" s="72">
        <f>SUM(E378+E392+E394)</f>
        <v>1093725</v>
      </c>
      <c r="F377" s="72">
        <f>SUM(F378+F394)</f>
        <v>0</v>
      </c>
      <c r="G377" s="93">
        <f>F377/E377</f>
        <v>0</v>
      </c>
      <c r="H377" s="72">
        <f>SUM(H378+H392+H394)</f>
        <v>998243.8200000001</v>
      </c>
      <c r="I377" s="75">
        <f t="shared" si="7"/>
        <v>0.9127009257354455</v>
      </c>
      <c r="J377" s="72">
        <f>SUM(J378+J392+J394)</f>
        <v>0</v>
      </c>
    </row>
    <row r="378" spans="1:10" ht="25.5" customHeight="1">
      <c r="A378" s="63"/>
      <c r="B378" s="63">
        <v>85401</v>
      </c>
      <c r="C378" s="35"/>
      <c r="D378" s="23" t="s">
        <v>109</v>
      </c>
      <c r="E378" s="25">
        <f>SUM(E379:E391)</f>
        <v>332377</v>
      </c>
      <c r="F378" s="25"/>
      <c r="G378" s="25"/>
      <c r="H378" s="25">
        <f>SUM(H379:H391)</f>
        <v>316733.94000000006</v>
      </c>
      <c r="I378" s="97">
        <f t="shared" si="7"/>
        <v>0.9529357927895133</v>
      </c>
      <c r="J378" s="25">
        <f>SUM(J379:J391)</f>
        <v>0</v>
      </c>
    </row>
    <row r="379" spans="1:10" ht="30">
      <c r="A379" s="63"/>
      <c r="B379" s="63"/>
      <c r="C379" s="28">
        <v>3020</v>
      </c>
      <c r="D379" s="29" t="s">
        <v>32</v>
      </c>
      <c r="E379" s="31">
        <v>1100</v>
      </c>
      <c r="F379" s="31"/>
      <c r="G379" s="31"/>
      <c r="H379" s="31">
        <v>161.2</v>
      </c>
      <c r="I379" s="98">
        <f t="shared" si="7"/>
        <v>0.14654545454545453</v>
      </c>
      <c r="J379" s="57">
        <v>0</v>
      </c>
    </row>
    <row r="380" spans="1:10" ht="34.5" customHeight="1">
      <c r="A380" s="61"/>
      <c r="B380" s="61"/>
      <c r="C380" s="61">
        <v>4010</v>
      </c>
      <c r="D380" s="29" t="s">
        <v>33</v>
      </c>
      <c r="E380" s="31">
        <v>237358</v>
      </c>
      <c r="F380" s="31"/>
      <c r="G380" s="31"/>
      <c r="H380" s="31">
        <v>230881.65</v>
      </c>
      <c r="I380" s="98">
        <f aca="true" t="shared" si="8" ref="I380:I447">H380/E380</f>
        <v>0.9727148442437162</v>
      </c>
      <c r="J380" s="57">
        <v>0</v>
      </c>
    </row>
    <row r="381" spans="1:10" ht="27.75" customHeight="1">
      <c r="A381" s="61"/>
      <c r="B381" s="61"/>
      <c r="C381" s="62" t="s">
        <v>75</v>
      </c>
      <c r="D381" s="29" t="s">
        <v>34</v>
      </c>
      <c r="E381" s="31">
        <v>18228</v>
      </c>
      <c r="F381" s="31"/>
      <c r="G381" s="31"/>
      <c r="H381" s="31">
        <v>18224.98</v>
      </c>
      <c r="I381" s="98">
        <f t="shared" si="8"/>
        <v>0.9998343208251043</v>
      </c>
      <c r="J381" s="57">
        <v>0</v>
      </c>
    </row>
    <row r="382" spans="1:10" ht="30" customHeight="1">
      <c r="A382" s="61"/>
      <c r="B382" s="28"/>
      <c r="C382" s="28">
        <v>4110</v>
      </c>
      <c r="D382" s="29" t="s">
        <v>35</v>
      </c>
      <c r="E382" s="31">
        <v>42366</v>
      </c>
      <c r="F382" s="31"/>
      <c r="G382" s="31"/>
      <c r="H382" s="31">
        <v>40228.23</v>
      </c>
      <c r="I382" s="98">
        <f t="shared" si="8"/>
        <v>0.9495404333663787</v>
      </c>
      <c r="J382" s="57">
        <v>0</v>
      </c>
    </row>
    <row r="383" spans="1:10" ht="29.25" customHeight="1">
      <c r="A383" s="61"/>
      <c r="B383" s="28"/>
      <c r="C383" s="48" t="s">
        <v>77</v>
      </c>
      <c r="D383" s="29" t="s">
        <v>36</v>
      </c>
      <c r="E383" s="31">
        <v>6340</v>
      </c>
      <c r="F383" s="31"/>
      <c r="G383" s="31"/>
      <c r="H383" s="31">
        <v>5684.52</v>
      </c>
      <c r="I383" s="98">
        <f t="shared" si="8"/>
        <v>0.8966119873817036</v>
      </c>
      <c r="J383" s="57">
        <v>0</v>
      </c>
    </row>
    <row r="384" spans="1:10" ht="26.25" customHeight="1">
      <c r="A384" s="28"/>
      <c r="B384" s="28"/>
      <c r="C384" s="28">
        <v>4210</v>
      </c>
      <c r="D384" s="29" t="s">
        <v>18</v>
      </c>
      <c r="E384" s="31">
        <v>3955</v>
      </c>
      <c r="F384" s="31"/>
      <c r="G384" s="31"/>
      <c r="H384" s="31">
        <v>986.83</v>
      </c>
      <c r="I384" s="98">
        <f t="shared" si="8"/>
        <v>0.24951453855878636</v>
      </c>
      <c r="J384" s="57">
        <v>0</v>
      </c>
    </row>
    <row r="385" spans="1:10" ht="30">
      <c r="A385" s="28"/>
      <c r="B385" s="28"/>
      <c r="C385" s="28">
        <v>4240</v>
      </c>
      <c r="D385" s="29" t="s">
        <v>80</v>
      </c>
      <c r="E385" s="31">
        <v>1165</v>
      </c>
      <c r="F385" s="31"/>
      <c r="G385" s="31"/>
      <c r="H385" s="31">
        <v>665</v>
      </c>
      <c r="I385" s="98">
        <f t="shared" si="8"/>
        <v>0.5708154506437768</v>
      </c>
      <c r="J385" s="57">
        <v>0</v>
      </c>
    </row>
    <row r="386" spans="1:10" ht="32.25" customHeight="1">
      <c r="A386" s="28"/>
      <c r="B386" s="28"/>
      <c r="C386" s="28">
        <v>4260</v>
      </c>
      <c r="D386" s="29" t="s">
        <v>37</v>
      </c>
      <c r="E386" s="31">
        <v>1490</v>
      </c>
      <c r="F386" s="31"/>
      <c r="G386" s="31"/>
      <c r="H386" s="31">
        <v>945</v>
      </c>
      <c r="I386" s="98">
        <f t="shared" si="8"/>
        <v>0.6342281879194631</v>
      </c>
      <c r="J386" s="57">
        <v>0</v>
      </c>
    </row>
    <row r="387" spans="1:10" ht="25.5" customHeight="1">
      <c r="A387" s="28"/>
      <c r="B387" s="28"/>
      <c r="C387" s="28">
        <v>4280</v>
      </c>
      <c r="D387" s="29" t="s">
        <v>38</v>
      </c>
      <c r="E387" s="31">
        <v>530</v>
      </c>
      <c r="F387" s="31"/>
      <c r="G387" s="31"/>
      <c r="H387" s="31">
        <v>305</v>
      </c>
      <c r="I387" s="98">
        <f t="shared" si="8"/>
        <v>0.5754716981132075</v>
      </c>
      <c r="J387" s="57">
        <v>0</v>
      </c>
    </row>
    <row r="388" spans="1:10" ht="27" customHeight="1">
      <c r="A388" s="65"/>
      <c r="B388" s="65"/>
      <c r="C388" s="65">
        <v>4300</v>
      </c>
      <c r="D388" s="45" t="s">
        <v>13</v>
      </c>
      <c r="E388" s="51">
        <v>3130</v>
      </c>
      <c r="F388" s="51"/>
      <c r="G388" s="51"/>
      <c r="H388" s="51">
        <v>2123.75</v>
      </c>
      <c r="I388" s="98">
        <f t="shared" si="8"/>
        <v>0.6785143769968051</v>
      </c>
      <c r="J388" s="57">
        <v>0</v>
      </c>
    </row>
    <row r="389" spans="1:10" ht="45">
      <c r="A389" s="65"/>
      <c r="B389" s="65"/>
      <c r="C389" s="65">
        <v>4370</v>
      </c>
      <c r="D389" s="29" t="s">
        <v>45</v>
      </c>
      <c r="E389" s="51">
        <v>605</v>
      </c>
      <c r="F389" s="51"/>
      <c r="G389" s="51"/>
      <c r="H389" s="51">
        <v>517.78</v>
      </c>
      <c r="I389" s="98">
        <f t="shared" si="8"/>
        <v>0.8558347107438016</v>
      </c>
      <c r="J389" s="57">
        <v>0</v>
      </c>
    </row>
    <row r="390" spans="1:10" ht="29.25" customHeight="1">
      <c r="A390" s="65"/>
      <c r="B390" s="61"/>
      <c r="C390" s="28">
        <v>4410</v>
      </c>
      <c r="D390" s="45" t="s">
        <v>47</v>
      </c>
      <c r="E390" s="31">
        <v>150</v>
      </c>
      <c r="F390" s="31"/>
      <c r="G390" s="31"/>
      <c r="H390" s="31">
        <v>50</v>
      </c>
      <c r="I390" s="98">
        <f t="shared" si="8"/>
        <v>0.3333333333333333</v>
      </c>
      <c r="J390" s="57">
        <v>0</v>
      </c>
    </row>
    <row r="391" spans="1:10" ht="30">
      <c r="A391" s="65"/>
      <c r="B391" s="61"/>
      <c r="C391" s="28">
        <v>4440</v>
      </c>
      <c r="D391" s="45" t="s">
        <v>49</v>
      </c>
      <c r="E391" s="31">
        <v>15960</v>
      </c>
      <c r="F391" s="31"/>
      <c r="G391" s="31"/>
      <c r="H391" s="31">
        <v>15960</v>
      </c>
      <c r="I391" s="98">
        <f t="shared" si="8"/>
        <v>1</v>
      </c>
      <c r="J391" s="57">
        <v>0</v>
      </c>
    </row>
    <row r="392" spans="1:10" ht="45">
      <c r="A392" s="64"/>
      <c r="B392" s="63">
        <v>85412</v>
      </c>
      <c r="C392" s="35"/>
      <c r="D392" s="99" t="s">
        <v>143</v>
      </c>
      <c r="E392" s="25">
        <f>SUM(E393)</f>
        <v>6000</v>
      </c>
      <c r="F392" s="25">
        <f>SUM(F393:F394)</f>
        <v>0</v>
      </c>
      <c r="G392" s="25">
        <f>SUM(G393:G394)</f>
        <v>0</v>
      </c>
      <c r="H392" s="25">
        <f>SUM(H393)</f>
        <v>6000</v>
      </c>
      <c r="I392" s="97">
        <f t="shared" si="8"/>
        <v>1</v>
      </c>
      <c r="J392" s="25">
        <f>SUM(J393)</f>
        <v>0</v>
      </c>
    </row>
    <row r="393" spans="1:10" ht="63.75" customHeight="1">
      <c r="A393" s="64"/>
      <c r="B393" s="63"/>
      <c r="C393" s="55">
        <v>2820</v>
      </c>
      <c r="D393" s="29" t="s">
        <v>116</v>
      </c>
      <c r="E393" s="31">
        <v>6000</v>
      </c>
      <c r="F393" s="31"/>
      <c r="G393" s="31"/>
      <c r="H393" s="31">
        <v>6000</v>
      </c>
      <c r="I393" s="98">
        <f t="shared" si="8"/>
        <v>1</v>
      </c>
      <c r="J393" s="57">
        <v>0</v>
      </c>
    </row>
    <row r="394" spans="1:10" ht="36" customHeight="1">
      <c r="A394" s="64"/>
      <c r="B394" s="63">
        <v>85415</v>
      </c>
      <c r="C394" s="35"/>
      <c r="D394" s="23" t="s">
        <v>110</v>
      </c>
      <c r="E394" s="25">
        <f>SUM(E395:E398)</f>
        <v>755348</v>
      </c>
      <c r="F394" s="25">
        <f>SUM(F396:F396)</f>
        <v>0</v>
      </c>
      <c r="G394" s="25">
        <f>SUM(G396:G396)</f>
        <v>0</v>
      </c>
      <c r="H394" s="25">
        <f>SUM(H395:H398)</f>
        <v>675509.88</v>
      </c>
      <c r="I394" s="97">
        <f t="shared" si="8"/>
        <v>0.894302864375096</v>
      </c>
      <c r="J394" s="58">
        <f>SUM(J396:J396)</f>
        <v>0</v>
      </c>
    </row>
    <row r="395" spans="1:10" ht="45.75" customHeight="1">
      <c r="A395" s="64"/>
      <c r="B395" s="63"/>
      <c r="C395" s="28">
        <v>2910</v>
      </c>
      <c r="D395" s="29" t="s">
        <v>123</v>
      </c>
      <c r="E395" s="31">
        <v>168679</v>
      </c>
      <c r="F395" s="31"/>
      <c r="G395" s="31"/>
      <c r="H395" s="31">
        <v>168678.94</v>
      </c>
      <c r="I395" s="98">
        <f t="shared" si="8"/>
        <v>0.9999996442947848</v>
      </c>
      <c r="J395" s="57">
        <v>0</v>
      </c>
    </row>
    <row r="396" spans="1:10" ht="34.5" customHeight="1">
      <c r="A396" s="64"/>
      <c r="B396" s="61"/>
      <c r="C396" s="28">
        <v>3240</v>
      </c>
      <c r="D396" s="29" t="s">
        <v>136</v>
      </c>
      <c r="E396" s="31">
        <v>472000</v>
      </c>
      <c r="F396" s="31"/>
      <c r="G396" s="31"/>
      <c r="H396" s="31">
        <v>403293.7</v>
      </c>
      <c r="I396" s="98">
        <f t="shared" si="8"/>
        <v>0.8544358050847458</v>
      </c>
      <c r="J396" s="57">
        <v>0</v>
      </c>
    </row>
    <row r="397" spans="1:10" ht="34.5" customHeight="1">
      <c r="A397" s="64"/>
      <c r="B397" s="61"/>
      <c r="C397" s="28">
        <v>3260</v>
      </c>
      <c r="D397" s="29" t="s">
        <v>135</v>
      </c>
      <c r="E397" s="31">
        <v>98670</v>
      </c>
      <c r="F397" s="31"/>
      <c r="G397" s="31"/>
      <c r="H397" s="31">
        <v>87538.24</v>
      </c>
      <c r="I397" s="98">
        <f t="shared" si="8"/>
        <v>0.8871819195297457</v>
      </c>
      <c r="J397" s="57">
        <v>0</v>
      </c>
    </row>
    <row r="398" spans="1:10" ht="51.75" customHeight="1">
      <c r="A398" s="64"/>
      <c r="B398" s="61"/>
      <c r="C398" s="28">
        <v>4560</v>
      </c>
      <c r="D398" s="29" t="s">
        <v>181</v>
      </c>
      <c r="E398" s="31">
        <v>15999</v>
      </c>
      <c r="F398" s="31"/>
      <c r="G398" s="31"/>
      <c r="H398" s="31">
        <v>15999</v>
      </c>
      <c r="I398" s="98">
        <f t="shared" si="8"/>
        <v>1</v>
      </c>
      <c r="J398" s="57">
        <v>0</v>
      </c>
    </row>
    <row r="399" spans="1:10" ht="31.5">
      <c r="A399" s="92">
        <v>900</v>
      </c>
      <c r="B399" s="92"/>
      <c r="C399" s="68"/>
      <c r="D399" s="70" t="s">
        <v>111</v>
      </c>
      <c r="E399" s="72">
        <f>SUM(E400+E414+E416+E418+E422+E425)</f>
        <v>2772893</v>
      </c>
      <c r="F399" s="72" t="e">
        <f>SUM(F418+F425+#REF!)</f>
        <v>#REF!</v>
      </c>
      <c r="G399" s="72" t="e">
        <f>SUM(G418+G425+#REF!)</f>
        <v>#REF!</v>
      </c>
      <c r="H399" s="72">
        <f>SUM(H400+H414+H416+H418+H422+H425)</f>
        <v>2386921.5100000002</v>
      </c>
      <c r="I399" s="75">
        <f t="shared" si="8"/>
        <v>0.8608054872654661</v>
      </c>
      <c r="J399" s="72">
        <f>SUM(J400+J414+J416+J418+J422+J425)</f>
        <v>0</v>
      </c>
    </row>
    <row r="400" spans="1:10" ht="21.75" customHeight="1">
      <c r="A400" s="119"/>
      <c r="B400" s="119">
        <v>90002</v>
      </c>
      <c r="C400" s="120"/>
      <c r="D400" s="121" t="s">
        <v>201</v>
      </c>
      <c r="E400" s="122">
        <f>SUM(E401:E413)</f>
        <v>594000</v>
      </c>
      <c r="F400" s="122"/>
      <c r="G400" s="122"/>
      <c r="H400" s="122">
        <f>SUM(H401:H413)</f>
        <v>478430.2200000001</v>
      </c>
      <c r="I400" s="97">
        <f t="shared" si="8"/>
        <v>0.805438080808081</v>
      </c>
      <c r="J400" s="122">
        <f>SUM(J401:J413)</f>
        <v>0</v>
      </c>
    </row>
    <row r="401" spans="1:10" ht="33" customHeight="1">
      <c r="A401" s="119"/>
      <c r="B401" s="119"/>
      <c r="C401" s="123">
        <v>3020</v>
      </c>
      <c r="D401" s="29" t="s">
        <v>32</v>
      </c>
      <c r="E401" s="124">
        <v>400</v>
      </c>
      <c r="F401" s="124"/>
      <c r="G401" s="124"/>
      <c r="H401" s="124">
        <v>0</v>
      </c>
      <c r="I401" s="98">
        <f t="shared" si="8"/>
        <v>0</v>
      </c>
      <c r="J401" s="124">
        <v>0</v>
      </c>
    </row>
    <row r="402" spans="1:10" ht="30.75" customHeight="1">
      <c r="A402" s="119"/>
      <c r="B402" s="119"/>
      <c r="C402" s="123">
        <v>4010</v>
      </c>
      <c r="D402" s="29" t="s">
        <v>33</v>
      </c>
      <c r="E402" s="124">
        <v>55000</v>
      </c>
      <c r="F402" s="124"/>
      <c r="G402" s="124"/>
      <c r="H402" s="124">
        <v>46338.1</v>
      </c>
      <c r="I402" s="98">
        <f t="shared" si="8"/>
        <v>0.8425109090909091</v>
      </c>
      <c r="J402" s="124">
        <v>0</v>
      </c>
    </row>
    <row r="403" spans="1:10" ht="22.5" customHeight="1">
      <c r="A403" s="119"/>
      <c r="B403" s="119"/>
      <c r="C403" s="123">
        <v>4040</v>
      </c>
      <c r="D403" s="29" t="s">
        <v>34</v>
      </c>
      <c r="E403" s="124">
        <v>4700</v>
      </c>
      <c r="F403" s="124"/>
      <c r="G403" s="124"/>
      <c r="H403" s="124">
        <v>0</v>
      </c>
      <c r="I403" s="98">
        <f t="shared" si="8"/>
        <v>0</v>
      </c>
      <c r="J403" s="124">
        <v>0</v>
      </c>
    </row>
    <row r="404" spans="1:10" ht="22.5" customHeight="1">
      <c r="A404" s="119"/>
      <c r="B404" s="119"/>
      <c r="C404" s="123">
        <v>4110</v>
      </c>
      <c r="D404" s="29" t="s">
        <v>35</v>
      </c>
      <c r="E404" s="124">
        <v>10350</v>
      </c>
      <c r="F404" s="124"/>
      <c r="G404" s="124"/>
      <c r="H404" s="124">
        <v>7218.63</v>
      </c>
      <c r="I404" s="98">
        <f t="shared" si="8"/>
        <v>0.6974521739130435</v>
      </c>
      <c r="J404" s="124">
        <v>0</v>
      </c>
    </row>
    <row r="405" spans="1:10" ht="22.5" customHeight="1">
      <c r="A405" s="119"/>
      <c r="B405" s="119"/>
      <c r="C405" s="123">
        <v>4120</v>
      </c>
      <c r="D405" s="29" t="s">
        <v>36</v>
      </c>
      <c r="E405" s="124">
        <v>1500</v>
      </c>
      <c r="F405" s="124"/>
      <c r="G405" s="124"/>
      <c r="H405" s="124">
        <v>1028.03</v>
      </c>
      <c r="I405" s="98">
        <f t="shared" si="8"/>
        <v>0.6853533333333334</v>
      </c>
      <c r="J405" s="124">
        <v>0</v>
      </c>
    </row>
    <row r="406" spans="1:10" ht="35.25" customHeight="1">
      <c r="A406" s="119"/>
      <c r="B406" s="119"/>
      <c r="C406" s="123">
        <v>4140</v>
      </c>
      <c r="D406" s="29" t="s">
        <v>57</v>
      </c>
      <c r="E406" s="124">
        <v>200</v>
      </c>
      <c r="F406" s="124"/>
      <c r="G406" s="124"/>
      <c r="H406" s="124">
        <v>0</v>
      </c>
      <c r="I406" s="98">
        <f t="shared" si="8"/>
        <v>0</v>
      </c>
      <c r="J406" s="124">
        <v>0</v>
      </c>
    </row>
    <row r="407" spans="1:10" ht="22.5" customHeight="1">
      <c r="A407" s="119"/>
      <c r="B407" s="119"/>
      <c r="C407" s="123">
        <v>4210</v>
      </c>
      <c r="D407" s="29" t="s">
        <v>18</v>
      </c>
      <c r="E407" s="124">
        <v>10209</v>
      </c>
      <c r="F407" s="124"/>
      <c r="G407" s="124"/>
      <c r="H407" s="124">
        <v>482.81</v>
      </c>
      <c r="I407" s="98">
        <f t="shared" si="8"/>
        <v>0.04729258497404251</v>
      </c>
      <c r="J407" s="124">
        <v>0</v>
      </c>
    </row>
    <row r="408" spans="1:10" ht="22.5" customHeight="1">
      <c r="A408" s="119"/>
      <c r="B408" s="119"/>
      <c r="C408" s="123">
        <v>4280</v>
      </c>
      <c r="D408" s="29" t="s">
        <v>38</v>
      </c>
      <c r="E408" s="124">
        <v>100</v>
      </c>
      <c r="F408" s="124"/>
      <c r="G408" s="124"/>
      <c r="H408" s="124">
        <v>0</v>
      </c>
      <c r="I408" s="98">
        <f t="shared" si="8"/>
        <v>0</v>
      </c>
      <c r="J408" s="124">
        <v>0</v>
      </c>
    </row>
    <row r="409" spans="1:10" ht="22.5" customHeight="1">
      <c r="A409" s="119"/>
      <c r="B409" s="119"/>
      <c r="C409" s="123">
        <v>4300</v>
      </c>
      <c r="D409" s="45" t="s">
        <v>13</v>
      </c>
      <c r="E409" s="124">
        <v>504000</v>
      </c>
      <c r="F409" s="124"/>
      <c r="G409" s="124"/>
      <c r="H409" s="124">
        <v>416096.78</v>
      </c>
      <c r="I409" s="98">
        <f t="shared" si="8"/>
        <v>0.8255888492063492</v>
      </c>
      <c r="J409" s="124">
        <v>0</v>
      </c>
    </row>
    <row r="410" spans="1:10" ht="22.5" customHeight="1">
      <c r="A410" s="119"/>
      <c r="B410" s="119"/>
      <c r="C410" s="123">
        <v>4410</v>
      </c>
      <c r="D410" s="45" t="s">
        <v>47</v>
      </c>
      <c r="E410" s="124">
        <v>115</v>
      </c>
      <c r="F410" s="124"/>
      <c r="G410" s="124"/>
      <c r="H410" s="124">
        <v>111.2</v>
      </c>
      <c r="I410" s="98">
        <f t="shared" si="8"/>
        <v>0.9669565217391305</v>
      </c>
      <c r="J410" s="124">
        <v>0</v>
      </c>
    </row>
    <row r="411" spans="1:10" ht="31.5" customHeight="1">
      <c r="A411" s="119"/>
      <c r="B411" s="119"/>
      <c r="C411" s="123">
        <v>4440</v>
      </c>
      <c r="D411" s="45" t="s">
        <v>49</v>
      </c>
      <c r="E411" s="124">
        <v>1641</v>
      </c>
      <c r="F411" s="124"/>
      <c r="G411" s="124"/>
      <c r="H411" s="124">
        <v>1640.9</v>
      </c>
      <c r="I411" s="98">
        <f t="shared" si="8"/>
        <v>0.9999390615478367</v>
      </c>
      <c r="J411" s="124">
        <v>0</v>
      </c>
    </row>
    <row r="412" spans="1:10" ht="32.25" customHeight="1">
      <c r="A412" s="119"/>
      <c r="B412" s="119"/>
      <c r="C412" s="123">
        <v>4700</v>
      </c>
      <c r="D412" s="29" t="s">
        <v>51</v>
      </c>
      <c r="E412" s="124">
        <v>1285</v>
      </c>
      <c r="F412" s="124"/>
      <c r="G412" s="124"/>
      <c r="H412" s="124">
        <v>1210</v>
      </c>
      <c r="I412" s="98">
        <f t="shared" si="8"/>
        <v>0.9416342412451362</v>
      </c>
      <c r="J412" s="124">
        <v>0</v>
      </c>
    </row>
    <row r="413" spans="1:10" ht="36" customHeight="1">
      <c r="A413" s="119"/>
      <c r="B413" s="119"/>
      <c r="C413" s="123">
        <v>6060</v>
      </c>
      <c r="D413" s="29" t="s">
        <v>200</v>
      </c>
      <c r="E413" s="124">
        <v>4500</v>
      </c>
      <c r="F413" s="124"/>
      <c r="G413" s="124"/>
      <c r="H413" s="124">
        <v>4303.77</v>
      </c>
      <c r="I413" s="98">
        <f t="shared" si="8"/>
        <v>0.9563933333333334</v>
      </c>
      <c r="J413" s="124">
        <v>0</v>
      </c>
    </row>
    <row r="414" spans="1:10" ht="30" customHeight="1">
      <c r="A414" s="61"/>
      <c r="B414" s="63">
        <v>90003</v>
      </c>
      <c r="C414" s="35"/>
      <c r="D414" s="23" t="s">
        <v>124</v>
      </c>
      <c r="E414" s="25">
        <f>SUM(E415:E415)</f>
        <v>320000</v>
      </c>
      <c r="F414" s="25"/>
      <c r="G414" s="25"/>
      <c r="H414" s="25">
        <f>SUM(H415:H415)</f>
        <v>319984</v>
      </c>
      <c r="I414" s="97">
        <f t="shared" si="8"/>
        <v>0.99995</v>
      </c>
      <c r="J414" s="27">
        <f>SUM(J415)</f>
        <v>0</v>
      </c>
    </row>
    <row r="415" spans="1:10" ht="30" customHeight="1">
      <c r="A415" s="61"/>
      <c r="B415" s="61"/>
      <c r="C415" s="28">
        <v>4300</v>
      </c>
      <c r="D415" s="29" t="s">
        <v>13</v>
      </c>
      <c r="E415" s="31">
        <v>320000</v>
      </c>
      <c r="F415" s="31"/>
      <c r="G415" s="31"/>
      <c r="H415" s="31">
        <v>319984</v>
      </c>
      <c r="I415" s="98">
        <f t="shared" si="8"/>
        <v>0.99995</v>
      </c>
      <c r="J415" s="33">
        <v>0</v>
      </c>
    </row>
    <row r="416" spans="1:10" ht="31.5">
      <c r="A416" s="61"/>
      <c r="B416" s="63">
        <v>90004</v>
      </c>
      <c r="C416" s="35"/>
      <c r="D416" s="23" t="s">
        <v>125</v>
      </c>
      <c r="E416" s="25">
        <f>SUM(E417:E417)</f>
        <v>186700</v>
      </c>
      <c r="F416" s="25"/>
      <c r="G416" s="25"/>
      <c r="H416" s="25">
        <f>SUM(H417:H417)</f>
        <v>186626.16</v>
      </c>
      <c r="I416" s="97">
        <f t="shared" si="8"/>
        <v>0.999604499196572</v>
      </c>
      <c r="J416" s="27">
        <f>SUM(J417)</f>
        <v>0</v>
      </c>
    </row>
    <row r="417" spans="1:10" ht="30" customHeight="1">
      <c r="A417" s="61"/>
      <c r="B417" s="61"/>
      <c r="C417" s="28">
        <v>4300</v>
      </c>
      <c r="D417" s="29" t="s">
        <v>13</v>
      </c>
      <c r="E417" s="31">
        <v>186700</v>
      </c>
      <c r="F417" s="31"/>
      <c r="G417" s="31"/>
      <c r="H417" s="31">
        <v>186626.16</v>
      </c>
      <c r="I417" s="98">
        <f t="shared" si="8"/>
        <v>0.999604499196572</v>
      </c>
      <c r="J417" s="33">
        <v>0</v>
      </c>
    </row>
    <row r="418" spans="1:10" ht="30" customHeight="1">
      <c r="A418" s="63"/>
      <c r="B418" s="35">
        <v>90015</v>
      </c>
      <c r="C418" s="35"/>
      <c r="D418" s="23" t="s">
        <v>112</v>
      </c>
      <c r="E418" s="25">
        <f>SUM(E419:E421)</f>
        <v>656500</v>
      </c>
      <c r="F418" s="25"/>
      <c r="G418" s="25"/>
      <c r="H418" s="25">
        <f>SUM(H419:H421)</f>
        <v>652913.86</v>
      </c>
      <c r="I418" s="97">
        <f t="shared" si="8"/>
        <v>0.9945374866717441</v>
      </c>
      <c r="J418" s="58">
        <f>SUM(J420:J421)</f>
        <v>0</v>
      </c>
    </row>
    <row r="419" spans="1:10" ht="30" customHeight="1">
      <c r="A419" s="63"/>
      <c r="B419" s="35"/>
      <c r="C419" s="28">
        <v>4210</v>
      </c>
      <c r="D419" s="29" t="s">
        <v>18</v>
      </c>
      <c r="E419" s="31">
        <v>2000</v>
      </c>
      <c r="F419" s="31"/>
      <c r="G419" s="31"/>
      <c r="H419" s="31">
        <v>1963.79</v>
      </c>
      <c r="I419" s="98">
        <f t="shared" si="8"/>
        <v>0.981895</v>
      </c>
      <c r="J419" s="57">
        <v>0</v>
      </c>
    </row>
    <row r="420" spans="1:10" ht="25.5" customHeight="1">
      <c r="A420" s="61"/>
      <c r="B420" s="61"/>
      <c r="C420" s="28">
        <v>4260</v>
      </c>
      <c r="D420" s="29" t="s">
        <v>37</v>
      </c>
      <c r="E420" s="31">
        <v>481800</v>
      </c>
      <c r="F420" s="31"/>
      <c r="G420" s="31"/>
      <c r="H420" s="31">
        <v>478288.29</v>
      </c>
      <c r="I420" s="98">
        <f t="shared" si="8"/>
        <v>0.9927112702366127</v>
      </c>
      <c r="J420" s="57">
        <v>0</v>
      </c>
    </row>
    <row r="421" spans="1:10" ht="26.25" customHeight="1">
      <c r="A421" s="61"/>
      <c r="B421" s="61"/>
      <c r="C421" s="28">
        <v>4300</v>
      </c>
      <c r="D421" s="29" t="s">
        <v>13</v>
      </c>
      <c r="E421" s="31">
        <v>172700</v>
      </c>
      <c r="F421" s="31"/>
      <c r="G421" s="31"/>
      <c r="H421" s="31">
        <v>172661.78</v>
      </c>
      <c r="I421" s="98">
        <f t="shared" si="8"/>
        <v>0.9997786913723219</v>
      </c>
      <c r="J421" s="57">
        <v>0</v>
      </c>
    </row>
    <row r="422" spans="1:10" ht="46.5" customHeight="1">
      <c r="A422" s="63"/>
      <c r="B422" s="35">
        <v>90019</v>
      </c>
      <c r="C422" s="35"/>
      <c r="D422" s="99" t="s">
        <v>152</v>
      </c>
      <c r="E422" s="25">
        <f>SUM(E423:E424)</f>
        <v>158874</v>
      </c>
      <c r="F422" s="25"/>
      <c r="G422" s="25"/>
      <c r="H422" s="25">
        <f>SUM(H423:H424)</f>
        <v>157954.25</v>
      </c>
      <c r="I422" s="97">
        <f>H422/E422</f>
        <v>0.9942108211538704</v>
      </c>
      <c r="J422" s="25">
        <f>SUM(J423:J424)</f>
        <v>0</v>
      </c>
    </row>
    <row r="423" spans="1:10" ht="35.25" customHeight="1">
      <c r="A423" s="28"/>
      <c r="B423" s="61"/>
      <c r="C423" s="28">
        <v>4300</v>
      </c>
      <c r="D423" s="29" t="s">
        <v>13</v>
      </c>
      <c r="E423" s="31">
        <v>38500</v>
      </c>
      <c r="F423" s="31"/>
      <c r="G423" s="31"/>
      <c r="H423" s="31">
        <v>38500</v>
      </c>
      <c r="I423" s="98">
        <f>H423/E423</f>
        <v>1</v>
      </c>
      <c r="J423" s="57">
        <v>0</v>
      </c>
    </row>
    <row r="424" spans="1:10" ht="33" customHeight="1">
      <c r="A424" s="28"/>
      <c r="B424" s="61"/>
      <c r="C424" s="28">
        <v>6050</v>
      </c>
      <c r="D424" s="29" t="s">
        <v>20</v>
      </c>
      <c r="E424" s="31">
        <v>120374</v>
      </c>
      <c r="F424" s="31"/>
      <c r="G424" s="31"/>
      <c r="H424" s="31">
        <v>119454.25</v>
      </c>
      <c r="I424" s="98">
        <f>H424/E424</f>
        <v>0.9923592303985911</v>
      </c>
      <c r="J424" s="57">
        <v>0</v>
      </c>
    </row>
    <row r="425" spans="1:10" ht="32.25" customHeight="1">
      <c r="A425" s="63"/>
      <c r="B425" s="63">
        <v>90095</v>
      </c>
      <c r="C425" s="35"/>
      <c r="D425" s="23" t="s">
        <v>11</v>
      </c>
      <c r="E425" s="25">
        <f>SUM(E426:E441)</f>
        <v>856819</v>
      </c>
      <c r="F425" s="25">
        <f>SUM(F426:F441)</f>
        <v>0</v>
      </c>
      <c r="G425" s="25">
        <f>SUM(G426:G441)</f>
        <v>0</v>
      </c>
      <c r="H425" s="25">
        <f>SUM(H426:H441)</f>
        <v>591013.02</v>
      </c>
      <c r="I425" s="97">
        <f t="shared" si="8"/>
        <v>0.689775810293656</v>
      </c>
      <c r="J425" s="25">
        <f>SUM(J426:J441)</f>
        <v>0</v>
      </c>
    </row>
    <row r="426" spans="1:10" ht="36" customHeight="1">
      <c r="A426" s="61"/>
      <c r="B426" s="61"/>
      <c r="C426" s="66" t="s">
        <v>73</v>
      </c>
      <c r="D426" s="29" t="s">
        <v>32</v>
      </c>
      <c r="E426" s="31">
        <v>2255</v>
      </c>
      <c r="F426" s="31"/>
      <c r="G426" s="31"/>
      <c r="H426" s="31">
        <v>1559.06</v>
      </c>
      <c r="I426" s="98">
        <f t="shared" si="8"/>
        <v>0.6913791574279379</v>
      </c>
      <c r="J426" s="57">
        <v>0</v>
      </c>
    </row>
    <row r="427" spans="1:10" ht="26.25" customHeight="1">
      <c r="A427" s="61"/>
      <c r="B427" s="61"/>
      <c r="C427" s="28">
        <v>4010</v>
      </c>
      <c r="D427" s="29" t="s">
        <v>33</v>
      </c>
      <c r="E427" s="31">
        <v>224301</v>
      </c>
      <c r="F427" s="31"/>
      <c r="G427" s="31"/>
      <c r="H427" s="31">
        <v>180919.05</v>
      </c>
      <c r="I427" s="98">
        <f t="shared" si="8"/>
        <v>0.8065904744071581</v>
      </c>
      <c r="J427" s="57">
        <v>0</v>
      </c>
    </row>
    <row r="428" spans="1:10" ht="26.25" customHeight="1">
      <c r="A428" s="61"/>
      <c r="B428" s="61"/>
      <c r="C428" s="28">
        <v>4040</v>
      </c>
      <c r="D428" s="29" t="s">
        <v>34</v>
      </c>
      <c r="E428" s="31">
        <v>8310</v>
      </c>
      <c r="F428" s="31"/>
      <c r="G428" s="31"/>
      <c r="H428" s="31">
        <v>8307.87</v>
      </c>
      <c r="I428" s="98">
        <f t="shared" si="8"/>
        <v>0.9997436823104694</v>
      </c>
      <c r="J428" s="57">
        <v>0</v>
      </c>
    </row>
    <row r="429" spans="1:10" ht="26.25" customHeight="1">
      <c r="A429" s="61"/>
      <c r="B429" s="61"/>
      <c r="C429" s="28">
        <v>4110</v>
      </c>
      <c r="D429" s="29" t="s">
        <v>35</v>
      </c>
      <c r="E429" s="31">
        <v>41694</v>
      </c>
      <c r="F429" s="31"/>
      <c r="G429" s="31"/>
      <c r="H429" s="31">
        <v>31212.25</v>
      </c>
      <c r="I429" s="98">
        <f t="shared" si="8"/>
        <v>0.7486029164867847</v>
      </c>
      <c r="J429" s="57">
        <v>0</v>
      </c>
    </row>
    <row r="430" spans="1:10" ht="26.25" customHeight="1">
      <c r="A430" s="61"/>
      <c r="B430" s="61"/>
      <c r="C430" s="28">
        <v>4120</v>
      </c>
      <c r="D430" s="29" t="s">
        <v>36</v>
      </c>
      <c r="E430" s="31">
        <v>6624</v>
      </c>
      <c r="F430" s="31"/>
      <c r="G430" s="31"/>
      <c r="H430" s="31">
        <v>2648.17</v>
      </c>
      <c r="I430" s="98">
        <f t="shared" si="8"/>
        <v>0.39978411835748795</v>
      </c>
      <c r="J430" s="57">
        <v>0</v>
      </c>
    </row>
    <row r="431" spans="1:10" ht="29.25" customHeight="1">
      <c r="A431" s="61"/>
      <c r="B431" s="61"/>
      <c r="C431" s="28">
        <v>4170</v>
      </c>
      <c r="D431" s="45" t="s">
        <v>17</v>
      </c>
      <c r="E431" s="31">
        <v>9000</v>
      </c>
      <c r="F431" s="31"/>
      <c r="G431" s="31"/>
      <c r="H431" s="31">
        <v>9000</v>
      </c>
      <c r="I431" s="98">
        <f t="shared" si="8"/>
        <v>1</v>
      </c>
      <c r="J431" s="57">
        <v>0</v>
      </c>
    </row>
    <row r="432" spans="1:10" ht="29.25" customHeight="1">
      <c r="A432" s="61"/>
      <c r="B432" s="61"/>
      <c r="C432" s="125">
        <v>4210</v>
      </c>
      <c r="D432" s="126" t="s">
        <v>18</v>
      </c>
      <c r="E432" s="31">
        <v>54750</v>
      </c>
      <c r="F432" s="31"/>
      <c r="G432" s="31"/>
      <c r="H432" s="31">
        <v>50266.57</v>
      </c>
      <c r="I432" s="98">
        <f t="shared" si="8"/>
        <v>0.9181108675799087</v>
      </c>
      <c r="J432" s="57">
        <v>0</v>
      </c>
    </row>
    <row r="433" spans="1:10" ht="29.25" customHeight="1">
      <c r="A433" s="61"/>
      <c r="B433" s="61"/>
      <c r="C433" s="61">
        <v>4260</v>
      </c>
      <c r="D433" s="29" t="s">
        <v>37</v>
      </c>
      <c r="E433" s="31">
        <v>4894</v>
      </c>
      <c r="F433" s="31"/>
      <c r="G433" s="31"/>
      <c r="H433" s="31">
        <v>2493.45</v>
      </c>
      <c r="I433" s="98">
        <f t="shared" si="8"/>
        <v>0.5094912137310993</v>
      </c>
      <c r="J433" s="33">
        <v>0</v>
      </c>
    </row>
    <row r="434" spans="1:10" ht="29.25" customHeight="1">
      <c r="A434" s="61"/>
      <c r="B434" s="61"/>
      <c r="C434" s="61">
        <v>4270</v>
      </c>
      <c r="D434" s="29" t="s">
        <v>19</v>
      </c>
      <c r="E434" s="31">
        <v>5000</v>
      </c>
      <c r="F434" s="31"/>
      <c r="G434" s="31"/>
      <c r="H434" s="31">
        <v>3104.62</v>
      </c>
      <c r="I434" s="98">
        <v>0</v>
      </c>
      <c r="J434" s="57">
        <v>0</v>
      </c>
    </row>
    <row r="435" spans="1:10" ht="29.25" customHeight="1">
      <c r="A435" s="61"/>
      <c r="B435" s="61"/>
      <c r="C435" s="61">
        <v>4280</v>
      </c>
      <c r="D435" s="29" t="s">
        <v>38</v>
      </c>
      <c r="E435" s="31">
        <v>1300</v>
      </c>
      <c r="F435" s="31"/>
      <c r="G435" s="31"/>
      <c r="H435" s="31">
        <v>660</v>
      </c>
      <c r="I435" s="98">
        <f t="shared" si="8"/>
        <v>0.5076923076923077</v>
      </c>
      <c r="J435" s="57">
        <v>0</v>
      </c>
    </row>
    <row r="436" spans="1:10" ht="29.25" customHeight="1">
      <c r="A436" s="61"/>
      <c r="B436" s="61"/>
      <c r="C436" s="28">
        <v>4300</v>
      </c>
      <c r="D436" s="29" t="s">
        <v>13</v>
      </c>
      <c r="E436" s="31">
        <v>184946</v>
      </c>
      <c r="F436" s="31"/>
      <c r="G436" s="31"/>
      <c r="H436" s="31">
        <v>174510.71</v>
      </c>
      <c r="I436" s="98">
        <f t="shared" si="8"/>
        <v>0.9435765574816433</v>
      </c>
      <c r="J436" s="57">
        <v>0</v>
      </c>
    </row>
    <row r="437" spans="1:10" ht="30.75" customHeight="1">
      <c r="A437" s="28"/>
      <c r="B437" s="61"/>
      <c r="C437" s="28">
        <v>4440</v>
      </c>
      <c r="D437" s="29" t="s">
        <v>49</v>
      </c>
      <c r="E437" s="31">
        <v>7341</v>
      </c>
      <c r="F437" s="31"/>
      <c r="G437" s="31"/>
      <c r="H437" s="31">
        <v>7340.27</v>
      </c>
      <c r="I437" s="98">
        <f t="shared" si="8"/>
        <v>0.9999005585070154</v>
      </c>
      <c r="J437" s="57">
        <v>0</v>
      </c>
    </row>
    <row r="438" spans="1:10" ht="30.75" customHeight="1">
      <c r="A438" s="28"/>
      <c r="B438" s="61"/>
      <c r="C438" s="28">
        <v>4700</v>
      </c>
      <c r="D438" s="45" t="s">
        <v>51</v>
      </c>
      <c r="E438" s="31">
        <v>1500</v>
      </c>
      <c r="F438" s="31"/>
      <c r="G438" s="31"/>
      <c r="H438" s="31">
        <v>1250</v>
      </c>
      <c r="I438" s="98">
        <f t="shared" si="8"/>
        <v>0.8333333333333334</v>
      </c>
      <c r="J438" s="57">
        <v>0</v>
      </c>
    </row>
    <row r="439" spans="1:10" ht="30">
      <c r="A439" s="28"/>
      <c r="B439" s="61"/>
      <c r="C439" s="28">
        <v>6050</v>
      </c>
      <c r="D439" s="29" t="s">
        <v>20</v>
      </c>
      <c r="E439" s="31">
        <v>46000</v>
      </c>
      <c r="F439" s="31"/>
      <c r="G439" s="31"/>
      <c r="H439" s="31">
        <v>45245.93</v>
      </c>
      <c r="I439" s="98">
        <f t="shared" si="8"/>
        <v>0.9836071739130435</v>
      </c>
      <c r="J439" s="57">
        <v>0</v>
      </c>
    </row>
    <row r="440" spans="1:10" ht="35.25" customHeight="1">
      <c r="A440" s="28"/>
      <c r="B440" s="61"/>
      <c r="C440" s="28">
        <v>6057</v>
      </c>
      <c r="D440" s="29" t="s">
        <v>20</v>
      </c>
      <c r="E440" s="31">
        <v>181865</v>
      </c>
      <c r="F440" s="31"/>
      <c r="G440" s="31"/>
      <c r="H440" s="31">
        <v>58693.41</v>
      </c>
      <c r="I440" s="98">
        <f t="shared" si="8"/>
        <v>0.3227306518571468</v>
      </c>
      <c r="J440" s="57">
        <v>0</v>
      </c>
    </row>
    <row r="441" spans="1:10" ht="30">
      <c r="A441" s="28"/>
      <c r="B441" s="61"/>
      <c r="C441" s="28">
        <v>6059</v>
      </c>
      <c r="D441" s="29" t="s">
        <v>20</v>
      </c>
      <c r="E441" s="31">
        <v>77039</v>
      </c>
      <c r="F441" s="31"/>
      <c r="G441" s="31"/>
      <c r="H441" s="31">
        <v>13801.66</v>
      </c>
      <c r="I441" s="98">
        <f t="shared" si="8"/>
        <v>0.1791515985409987</v>
      </c>
      <c r="J441" s="57">
        <v>0</v>
      </c>
    </row>
    <row r="442" spans="1:10" ht="36" customHeight="1">
      <c r="A442" s="68">
        <v>921</v>
      </c>
      <c r="B442" s="68"/>
      <c r="C442" s="92"/>
      <c r="D442" s="70" t="s">
        <v>113</v>
      </c>
      <c r="E442" s="72">
        <f>SUM(E443+E445+E447)</f>
        <v>1166000</v>
      </c>
      <c r="F442" s="72" t="e">
        <f>SUM(F445+#REF!)</f>
        <v>#REF!</v>
      </c>
      <c r="G442" s="72" t="e">
        <f>SUM(G445+#REF!)</f>
        <v>#REF!</v>
      </c>
      <c r="H442" s="72">
        <f>SUM(H443+H445+H447)</f>
        <v>1166000</v>
      </c>
      <c r="I442" s="75">
        <f t="shared" si="8"/>
        <v>1</v>
      </c>
      <c r="J442" s="72">
        <f>SUM(J447+J445+J443)</f>
        <v>0</v>
      </c>
    </row>
    <row r="443" spans="1:10" ht="31.5">
      <c r="A443" s="63"/>
      <c r="B443" s="35">
        <v>92105</v>
      </c>
      <c r="C443" s="63"/>
      <c r="D443" s="23" t="s">
        <v>144</v>
      </c>
      <c r="E443" s="25">
        <f>SUM(E444)</f>
        <v>18000</v>
      </c>
      <c r="F443" s="25"/>
      <c r="G443" s="25"/>
      <c r="H443" s="25">
        <f>SUM(H444)</f>
        <v>18000</v>
      </c>
      <c r="I443" s="97">
        <f t="shared" si="8"/>
        <v>1</v>
      </c>
      <c r="J443" s="58">
        <f>SUM(J444:J444)</f>
        <v>0</v>
      </c>
    </row>
    <row r="444" spans="1:10" ht="60">
      <c r="A444" s="39"/>
      <c r="B444" s="61"/>
      <c r="C444" s="28">
        <v>2820</v>
      </c>
      <c r="D444" s="29" t="s">
        <v>116</v>
      </c>
      <c r="E444" s="31">
        <v>18000</v>
      </c>
      <c r="F444" s="31"/>
      <c r="G444" s="31"/>
      <c r="H444" s="31">
        <v>18000</v>
      </c>
      <c r="I444" s="97">
        <f t="shared" si="8"/>
        <v>1</v>
      </c>
      <c r="J444" s="59">
        <v>0</v>
      </c>
    </row>
    <row r="445" spans="1:10" ht="31.5">
      <c r="A445" s="63"/>
      <c r="B445" s="35">
        <v>92109</v>
      </c>
      <c r="C445" s="63"/>
      <c r="D445" s="23" t="s">
        <v>114</v>
      </c>
      <c r="E445" s="25">
        <f>SUM(E446)</f>
        <v>778000</v>
      </c>
      <c r="F445" s="25"/>
      <c r="G445" s="25"/>
      <c r="H445" s="25">
        <f>SUM(H446)</f>
        <v>778000</v>
      </c>
      <c r="I445" s="97">
        <f t="shared" si="8"/>
        <v>1</v>
      </c>
      <c r="J445" s="25">
        <f>SUM(J446)</f>
        <v>0</v>
      </c>
    </row>
    <row r="446" spans="1:10" ht="36" customHeight="1">
      <c r="A446" s="39"/>
      <c r="B446" s="61"/>
      <c r="C446" s="28">
        <v>2480</v>
      </c>
      <c r="D446" s="29" t="s">
        <v>126</v>
      </c>
      <c r="E446" s="31">
        <v>778000</v>
      </c>
      <c r="F446" s="31"/>
      <c r="G446" s="31"/>
      <c r="H446" s="31">
        <v>778000</v>
      </c>
      <c r="I446" s="98">
        <f t="shared" si="8"/>
        <v>1</v>
      </c>
      <c r="J446" s="59">
        <v>0</v>
      </c>
    </row>
    <row r="447" spans="1:10" ht="27" customHeight="1">
      <c r="A447" s="39"/>
      <c r="B447" s="63">
        <v>92116</v>
      </c>
      <c r="C447" s="35"/>
      <c r="D447" s="23" t="s">
        <v>127</v>
      </c>
      <c r="E447" s="56">
        <f>SUM(E448:E448)</f>
        <v>370000</v>
      </c>
      <c r="F447" s="25"/>
      <c r="G447" s="25"/>
      <c r="H447" s="56">
        <f>SUM(H448:H448)</f>
        <v>370000</v>
      </c>
      <c r="I447" s="97">
        <f t="shared" si="8"/>
        <v>1</v>
      </c>
      <c r="J447" s="56">
        <f>SUM(J448:J448)</f>
        <v>0</v>
      </c>
    </row>
    <row r="448" spans="1:10" ht="33" customHeight="1">
      <c r="A448" s="39"/>
      <c r="B448" s="61"/>
      <c r="C448" s="28">
        <v>2480</v>
      </c>
      <c r="D448" s="29" t="s">
        <v>126</v>
      </c>
      <c r="E448" s="31">
        <v>370000</v>
      </c>
      <c r="F448" s="31"/>
      <c r="G448" s="31"/>
      <c r="H448" s="31">
        <v>370000</v>
      </c>
      <c r="I448" s="98">
        <f aca="true" t="shared" si="9" ref="I448:I472">H448/E448</f>
        <v>1</v>
      </c>
      <c r="J448" s="59">
        <v>0</v>
      </c>
    </row>
    <row r="449" spans="1:10" ht="35.25" customHeight="1">
      <c r="A449" s="92">
        <v>926</v>
      </c>
      <c r="B449" s="92"/>
      <c r="C449" s="68"/>
      <c r="D449" s="70" t="s">
        <v>115</v>
      </c>
      <c r="E449" s="90">
        <f>SUM(E450+E473)</f>
        <v>1528801</v>
      </c>
      <c r="F449" s="72" t="e">
        <f>SUM(#REF!+F450)</f>
        <v>#REF!</v>
      </c>
      <c r="G449" s="72" t="e">
        <f>SUM(#REF!+G450)</f>
        <v>#REF!</v>
      </c>
      <c r="H449" s="90">
        <f>SUM(H450+H473)</f>
        <v>1523348.17</v>
      </c>
      <c r="I449" s="75">
        <f t="shared" si="9"/>
        <v>0.9964332637145056</v>
      </c>
      <c r="J449" s="90">
        <f>SUM(J450+J473)</f>
        <v>0</v>
      </c>
    </row>
    <row r="450" spans="1:10" ht="29.25" customHeight="1">
      <c r="A450" s="63"/>
      <c r="B450" s="63">
        <v>92604</v>
      </c>
      <c r="C450" s="35"/>
      <c r="D450" s="23" t="s">
        <v>128</v>
      </c>
      <c r="E450" s="25">
        <f>SUM(E451:E472)</f>
        <v>1525801</v>
      </c>
      <c r="F450" s="25" t="e">
        <f>SUM(#REF!)</f>
        <v>#REF!</v>
      </c>
      <c r="G450" s="25" t="e">
        <f>SUM(#REF!)</f>
        <v>#REF!</v>
      </c>
      <c r="H450" s="25">
        <f>SUM(H451:H472)</f>
        <v>1520958.94</v>
      </c>
      <c r="I450" s="97">
        <f t="shared" si="9"/>
        <v>0.9968265455324776</v>
      </c>
      <c r="J450" s="25">
        <f>SUM(J451:J472)</f>
        <v>0</v>
      </c>
    </row>
    <row r="451" spans="1:10" ht="64.5" customHeight="1">
      <c r="A451" s="63"/>
      <c r="B451" s="63"/>
      <c r="C451" s="60">
        <v>2820</v>
      </c>
      <c r="D451" s="45" t="s">
        <v>160</v>
      </c>
      <c r="E451" s="31">
        <v>175000</v>
      </c>
      <c r="F451" s="31"/>
      <c r="G451" s="31"/>
      <c r="H451" s="31">
        <v>175000</v>
      </c>
      <c r="I451" s="98">
        <f t="shared" si="9"/>
        <v>1</v>
      </c>
      <c r="J451" s="59">
        <v>0</v>
      </c>
    </row>
    <row r="452" spans="1:10" ht="30">
      <c r="A452" s="63"/>
      <c r="B452" s="63"/>
      <c r="C452" s="55">
        <v>3020</v>
      </c>
      <c r="D452" s="29" t="s">
        <v>32</v>
      </c>
      <c r="E452" s="31">
        <v>1459</v>
      </c>
      <c r="F452" s="31"/>
      <c r="G452" s="31"/>
      <c r="H452" s="31">
        <v>1401.99</v>
      </c>
      <c r="I452" s="98">
        <f t="shared" si="9"/>
        <v>0.9609252912954078</v>
      </c>
      <c r="J452" s="59">
        <v>0</v>
      </c>
    </row>
    <row r="453" spans="1:10" ht="30" customHeight="1">
      <c r="A453" s="63"/>
      <c r="B453" s="63"/>
      <c r="C453" s="55">
        <v>4010</v>
      </c>
      <c r="D453" s="29" t="s">
        <v>33</v>
      </c>
      <c r="E453" s="31">
        <v>514000</v>
      </c>
      <c r="F453" s="31"/>
      <c r="G453" s="31"/>
      <c r="H453" s="31">
        <v>513151.28</v>
      </c>
      <c r="I453" s="98">
        <f t="shared" si="9"/>
        <v>0.9983487937743191</v>
      </c>
      <c r="J453" s="59">
        <v>0</v>
      </c>
    </row>
    <row r="454" spans="1:10" ht="29.25" customHeight="1">
      <c r="A454" s="63"/>
      <c r="B454" s="63"/>
      <c r="C454" s="55">
        <v>4040</v>
      </c>
      <c r="D454" s="45" t="s">
        <v>34</v>
      </c>
      <c r="E454" s="31">
        <v>43568</v>
      </c>
      <c r="F454" s="31"/>
      <c r="G454" s="31"/>
      <c r="H454" s="31">
        <v>43566.87</v>
      </c>
      <c r="I454" s="98">
        <f t="shared" si="9"/>
        <v>0.9999740635328682</v>
      </c>
      <c r="J454" s="59">
        <v>0</v>
      </c>
    </row>
    <row r="455" spans="1:10" ht="24" customHeight="1">
      <c r="A455" s="63"/>
      <c r="B455" s="63"/>
      <c r="C455" s="55">
        <v>4110</v>
      </c>
      <c r="D455" s="29" t="s">
        <v>35</v>
      </c>
      <c r="E455" s="31">
        <v>100100</v>
      </c>
      <c r="F455" s="31"/>
      <c r="G455" s="31"/>
      <c r="H455" s="31">
        <v>99915.53</v>
      </c>
      <c r="I455" s="98">
        <f t="shared" si="9"/>
        <v>0.9981571428571429</v>
      </c>
      <c r="J455" s="59">
        <v>0</v>
      </c>
    </row>
    <row r="456" spans="1:10" ht="24" customHeight="1">
      <c r="A456" s="63"/>
      <c r="B456" s="63"/>
      <c r="C456" s="55">
        <v>4120</v>
      </c>
      <c r="D456" s="29" t="s">
        <v>36</v>
      </c>
      <c r="E456" s="31">
        <v>11050</v>
      </c>
      <c r="F456" s="31"/>
      <c r="G456" s="31"/>
      <c r="H456" s="31">
        <v>11011.91</v>
      </c>
      <c r="I456" s="98">
        <f t="shared" si="9"/>
        <v>0.9965529411764705</v>
      </c>
      <c r="J456" s="59">
        <v>0</v>
      </c>
    </row>
    <row r="457" spans="1:10" ht="26.25" customHeight="1">
      <c r="A457" s="63"/>
      <c r="B457" s="63"/>
      <c r="C457" s="55">
        <v>4170</v>
      </c>
      <c r="D457" s="29" t="s">
        <v>17</v>
      </c>
      <c r="E457" s="31">
        <v>97600</v>
      </c>
      <c r="F457" s="31"/>
      <c r="G457" s="31"/>
      <c r="H457" s="31">
        <v>97473.19</v>
      </c>
      <c r="I457" s="98">
        <f t="shared" si="9"/>
        <v>0.9987007172131148</v>
      </c>
      <c r="J457" s="59">
        <v>0</v>
      </c>
    </row>
    <row r="458" spans="1:10" ht="26.25" customHeight="1">
      <c r="A458" s="63"/>
      <c r="B458" s="63"/>
      <c r="C458" s="55">
        <v>4210</v>
      </c>
      <c r="D458" s="29" t="s">
        <v>18</v>
      </c>
      <c r="E458" s="31">
        <v>271973</v>
      </c>
      <c r="F458" s="31"/>
      <c r="G458" s="31"/>
      <c r="H458" s="31">
        <v>271425.48</v>
      </c>
      <c r="I458" s="98">
        <f t="shared" si="9"/>
        <v>0.9979868589896791</v>
      </c>
      <c r="J458" s="59">
        <v>0</v>
      </c>
    </row>
    <row r="459" spans="1:10" ht="24" customHeight="1">
      <c r="A459" s="63"/>
      <c r="B459" s="63"/>
      <c r="C459" s="55">
        <v>4260</v>
      </c>
      <c r="D459" s="29" t="s">
        <v>37</v>
      </c>
      <c r="E459" s="31">
        <v>175020</v>
      </c>
      <c r="F459" s="31"/>
      <c r="G459" s="31"/>
      <c r="H459" s="31">
        <v>173472.52</v>
      </c>
      <c r="I459" s="98">
        <f t="shared" si="9"/>
        <v>0.9911582676265569</v>
      </c>
      <c r="J459" s="59">
        <v>0</v>
      </c>
    </row>
    <row r="460" spans="1:10" ht="26.25" customHeight="1">
      <c r="A460" s="63"/>
      <c r="B460" s="63"/>
      <c r="C460" s="55">
        <v>4270</v>
      </c>
      <c r="D460" s="29" t="s">
        <v>19</v>
      </c>
      <c r="E460" s="31">
        <v>16500</v>
      </c>
      <c r="F460" s="31"/>
      <c r="G460" s="31"/>
      <c r="H460" s="31">
        <v>15640.93</v>
      </c>
      <c r="I460" s="98">
        <f t="shared" si="9"/>
        <v>0.9479351515151515</v>
      </c>
      <c r="J460" s="59">
        <v>0</v>
      </c>
    </row>
    <row r="461" spans="1:10" ht="22.5" customHeight="1">
      <c r="A461" s="63"/>
      <c r="B461" s="63"/>
      <c r="C461" s="55">
        <v>4280</v>
      </c>
      <c r="D461" s="29" t="s">
        <v>38</v>
      </c>
      <c r="E461" s="31">
        <v>1085</v>
      </c>
      <c r="F461" s="31"/>
      <c r="G461" s="31"/>
      <c r="H461" s="31">
        <v>835</v>
      </c>
      <c r="I461" s="98">
        <f t="shared" si="9"/>
        <v>0.7695852534562212</v>
      </c>
      <c r="J461" s="59">
        <v>0</v>
      </c>
    </row>
    <row r="462" spans="1:10" ht="26.25" customHeight="1">
      <c r="A462" s="63"/>
      <c r="B462" s="63"/>
      <c r="C462" s="55">
        <v>4300</v>
      </c>
      <c r="D462" s="29" t="s">
        <v>13</v>
      </c>
      <c r="E462" s="31">
        <v>43806</v>
      </c>
      <c r="F462" s="31"/>
      <c r="G462" s="31"/>
      <c r="H462" s="31">
        <v>43715.07</v>
      </c>
      <c r="I462" s="98">
        <f t="shared" si="9"/>
        <v>0.9979242569511025</v>
      </c>
      <c r="J462" s="59">
        <v>0</v>
      </c>
    </row>
    <row r="463" spans="1:10" ht="27.75" customHeight="1">
      <c r="A463" s="63"/>
      <c r="B463" s="63"/>
      <c r="C463" s="55">
        <v>4350</v>
      </c>
      <c r="D463" s="45" t="s">
        <v>41</v>
      </c>
      <c r="E463" s="31">
        <v>2064</v>
      </c>
      <c r="F463" s="31"/>
      <c r="G463" s="31"/>
      <c r="H463" s="31">
        <v>1992.84</v>
      </c>
      <c r="I463" s="98">
        <f t="shared" si="9"/>
        <v>0.9655232558139535</v>
      </c>
      <c r="J463" s="59">
        <v>0</v>
      </c>
    </row>
    <row r="464" spans="1:10" ht="45">
      <c r="A464" s="63"/>
      <c r="B464" s="63"/>
      <c r="C464" s="55">
        <v>4360</v>
      </c>
      <c r="D464" s="45" t="s">
        <v>43</v>
      </c>
      <c r="E464" s="31">
        <v>3400</v>
      </c>
      <c r="F464" s="31"/>
      <c r="G464" s="31"/>
      <c r="H464" s="31">
        <v>3295.73</v>
      </c>
      <c r="I464" s="98">
        <f t="shared" si="9"/>
        <v>0.9693323529411765</v>
      </c>
      <c r="J464" s="59">
        <v>0</v>
      </c>
    </row>
    <row r="465" spans="1:10" ht="45">
      <c r="A465" s="63"/>
      <c r="B465" s="63"/>
      <c r="C465" s="55">
        <v>4370</v>
      </c>
      <c r="D465" s="29" t="s">
        <v>129</v>
      </c>
      <c r="E465" s="31">
        <v>1000</v>
      </c>
      <c r="F465" s="31"/>
      <c r="G465" s="31"/>
      <c r="H465" s="31">
        <v>894.99</v>
      </c>
      <c r="I465" s="98">
        <f t="shared" si="9"/>
        <v>0.8949900000000001</v>
      </c>
      <c r="J465" s="59">
        <v>0</v>
      </c>
    </row>
    <row r="466" spans="1:10" ht="26.25" customHeight="1">
      <c r="A466" s="63"/>
      <c r="B466" s="63"/>
      <c r="C466" s="55">
        <v>4410</v>
      </c>
      <c r="D466" s="29" t="s">
        <v>137</v>
      </c>
      <c r="E466" s="31">
        <v>2202</v>
      </c>
      <c r="F466" s="31"/>
      <c r="G466" s="31"/>
      <c r="H466" s="31">
        <v>2192.8</v>
      </c>
      <c r="I466" s="98">
        <f t="shared" si="9"/>
        <v>0.9958219800181654</v>
      </c>
      <c r="J466" s="59">
        <v>0</v>
      </c>
    </row>
    <row r="467" spans="1:10" ht="26.25" customHeight="1">
      <c r="A467" s="63"/>
      <c r="B467" s="63"/>
      <c r="C467" s="55">
        <v>4430</v>
      </c>
      <c r="D467" s="29" t="s">
        <v>24</v>
      </c>
      <c r="E467" s="31">
        <v>677</v>
      </c>
      <c r="F467" s="31"/>
      <c r="G467" s="31"/>
      <c r="H467" s="31">
        <v>676.5</v>
      </c>
      <c r="I467" s="98">
        <f t="shared" si="9"/>
        <v>0.9992614475627769</v>
      </c>
      <c r="J467" s="59">
        <v>0</v>
      </c>
    </row>
    <row r="468" spans="1:10" ht="30">
      <c r="A468" s="63"/>
      <c r="B468" s="63"/>
      <c r="C468" s="55">
        <v>4440</v>
      </c>
      <c r="D468" s="29" t="s">
        <v>49</v>
      </c>
      <c r="E468" s="31">
        <v>20927</v>
      </c>
      <c r="F468" s="31"/>
      <c r="G468" s="31"/>
      <c r="H468" s="31">
        <v>20926.88</v>
      </c>
      <c r="I468" s="98">
        <f t="shared" si="9"/>
        <v>0.9999942657810484</v>
      </c>
      <c r="J468" s="59">
        <v>0</v>
      </c>
    </row>
    <row r="469" spans="1:10" ht="26.25" customHeight="1">
      <c r="A469" s="63"/>
      <c r="B469" s="63"/>
      <c r="C469" s="55">
        <v>4480</v>
      </c>
      <c r="D469" s="29" t="s">
        <v>202</v>
      </c>
      <c r="E469" s="31">
        <v>38660</v>
      </c>
      <c r="F469" s="31"/>
      <c r="G469" s="31"/>
      <c r="H469" s="31">
        <v>38660</v>
      </c>
      <c r="I469" s="98">
        <f t="shared" si="9"/>
        <v>1</v>
      </c>
      <c r="J469" s="59">
        <v>0</v>
      </c>
    </row>
    <row r="470" spans="1:10" ht="32.25" customHeight="1">
      <c r="A470" s="63"/>
      <c r="B470" s="63"/>
      <c r="C470" s="55">
        <v>4520</v>
      </c>
      <c r="D470" s="29" t="s">
        <v>130</v>
      </c>
      <c r="E470" s="31">
        <v>210</v>
      </c>
      <c r="F470" s="31"/>
      <c r="G470" s="31"/>
      <c r="H470" s="31">
        <v>209.48</v>
      </c>
      <c r="I470" s="98">
        <f t="shared" si="9"/>
        <v>0.9975238095238095</v>
      </c>
      <c r="J470" s="59">
        <v>0</v>
      </c>
    </row>
    <row r="471" spans="1:10" ht="36" customHeight="1">
      <c r="A471" s="63"/>
      <c r="B471" s="63"/>
      <c r="C471" s="55">
        <v>4700</v>
      </c>
      <c r="D471" s="29" t="s">
        <v>51</v>
      </c>
      <c r="E471" s="31">
        <v>500</v>
      </c>
      <c r="F471" s="31"/>
      <c r="G471" s="31"/>
      <c r="H471" s="31">
        <v>500</v>
      </c>
      <c r="I471" s="98">
        <f t="shared" si="9"/>
        <v>1</v>
      </c>
      <c r="J471" s="59">
        <v>0</v>
      </c>
    </row>
    <row r="472" spans="1:10" ht="36" customHeight="1">
      <c r="A472" s="63"/>
      <c r="B472" s="63"/>
      <c r="C472" s="55">
        <v>6050</v>
      </c>
      <c r="D472" s="29" t="s">
        <v>20</v>
      </c>
      <c r="E472" s="31">
        <v>5000</v>
      </c>
      <c r="F472" s="31"/>
      <c r="G472" s="31"/>
      <c r="H472" s="31">
        <v>4999.95</v>
      </c>
      <c r="I472" s="98">
        <f t="shared" si="9"/>
        <v>0.9999899999999999</v>
      </c>
      <c r="J472" s="59">
        <v>0</v>
      </c>
    </row>
    <row r="473" spans="1:10" ht="26.25" customHeight="1">
      <c r="A473" s="63"/>
      <c r="B473" s="63">
        <v>92695</v>
      </c>
      <c r="C473" s="55"/>
      <c r="D473" s="23" t="s">
        <v>11</v>
      </c>
      <c r="E473" s="25">
        <f>SUM(E474)</f>
        <v>3000</v>
      </c>
      <c r="F473" s="25"/>
      <c r="G473" s="25"/>
      <c r="H473" s="25">
        <f>SUM(H474)</f>
        <v>2389.23</v>
      </c>
      <c r="I473" s="97">
        <f>H473/E473</f>
        <v>0.79641</v>
      </c>
      <c r="J473" s="25">
        <f>SUM(J474)</f>
        <v>0</v>
      </c>
    </row>
    <row r="474" spans="1:10" ht="36.75" customHeight="1">
      <c r="A474" s="63"/>
      <c r="B474" s="63"/>
      <c r="C474" s="55">
        <v>6050</v>
      </c>
      <c r="D474" s="29" t="s">
        <v>20</v>
      </c>
      <c r="E474" s="31">
        <v>3000</v>
      </c>
      <c r="F474" s="31"/>
      <c r="G474" s="31"/>
      <c r="H474" s="31">
        <v>2389.23</v>
      </c>
      <c r="I474" s="98">
        <f>H474/E474</f>
        <v>0.79641</v>
      </c>
      <c r="J474" s="59">
        <v>0</v>
      </c>
    </row>
    <row r="475" spans="1:10" ht="33" customHeight="1" thickBot="1">
      <c r="A475" s="11"/>
      <c r="B475" s="12"/>
      <c r="C475" s="12"/>
      <c r="D475" s="13" t="s">
        <v>117</v>
      </c>
      <c r="E475" s="14">
        <f>SUM(E8+E14+E24+E40+E62+E114+E119+E135+E141+E147+E245+E271+E353+E377+E399+E442+E449)</f>
        <v>43392912.61000001</v>
      </c>
      <c r="F475" s="15" t="e">
        <f>SUM(F449+F442+F399+F377+F271+#REF!+F147+F141+F135+#REF!+F119+F114+F62+F40+F24+F8+F353)</f>
        <v>#REF!</v>
      </c>
      <c r="G475" s="15" t="e">
        <f>SUM(G449+G442+G399+G377+G271+#REF!+G147+G141+G135+#REF!+G119+G114+G62+G40+G24+G8+G353)</f>
        <v>#REF!</v>
      </c>
      <c r="H475" s="14">
        <f>SUM(H8+H14+H24+H40+H62+H114+H119+H135+H141+H147+H245+H271+H353+H377+H399+H442+H449)</f>
        <v>41920378.71</v>
      </c>
      <c r="I475" s="16">
        <f>H475/E475</f>
        <v>0.9660651057642843</v>
      </c>
      <c r="J475" s="14">
        <f>SUM(J8+J14+J24+J40+J62+J114+J119+J135+J141+J147+J245+J271+J353+J377+J399+J442+J449)</f>
        <v>0</v>
      </c>
    </row>
    <row r="476" spans="1:10" ht="31.5" customHeight="1" thickTop="1">
      <c r="A476" s="7"/>
      <c r="B476" s="2"/>
      <c r="C476" s="2"/>
      <c r="D476" s="10"/>
      <c r="E476" s="4"/>
      <c r="F476" s="4"/>
      <c r="G476" s="5"/>
      <c r="H476" s="5"/>
      <c r="I476" s="5"/>
      <c r="J476" s="4"/>
    </row>
    <row r="477" spans="1:10" ht="15.75" hidden="1" outlineLevel="1">
      <c r="A477" s="7"/>
      <c r="B477" s="2"/>
      <c r="C477" s="2"/>
      <c r="D477" s="10" t="s">
        <v>204</v>
      </c>
      <c r="E477" s="129" t="s">
        <v>205</v>
      </c>
      <c r="F477" s="130"/>
      <c r="G477" s="131"/>
      <c r="H477" s="132" t="s">
        <v>2</v>
      </c>
      <c r="I477" s="5"/>
      <c r="J477" s="4"/>
    </row>
    <row r="478" spans="1:10" ht="11.25" customHeight="1" hidden="1" outlineLevel="1">
      <c r="A478" s="7"/>
      <c r="B478" s="2"/>
      <c r="C478" s="2"/>
      <c r="D478" s="133">
        <v>2010</v>
      </c>
      <c r="E478" s="127">
        <v>6597863.09</v>
      </c>
      <c r="F478" s="4"/>
      <c r="G478" s="5"/>
      <c r="H478" s="128">
        <v>6545539.14</v>
      </c>
      <c r="I478" s="5"/>
      <c r="J478" s="4"/>
    </row>
    <row r="479" spans="4:8" ht="12.75" hidden="1" outlineLevel="1">
      <c r="D479">
        <v>2020</v>
      </c>
      <c r="E479" s="8">
        <v>3000</v>
      </c>
      <c r="H479" s="8">
        <v>3000</v>
      </c>
    </row>
    <row r="480" spans="4:8" ht="12.75" hidden="1" outlineLevel="1">
      <c r="D480">
        <v>2030</v>
      </c>
      <c r="E480" s="8">
        <v>5516936.59</v>
      </c>
      <c r="F480" s="9"/>
      <c r="G480" s="9"/>
      <c r="H480" s="8">
        <v>5390186.49</v>
      </c>
    </row>
    <row r="481" spans="5:8" ht="16.5" customHeight="1" hidden="1" outlineLevel="1">
      <c r="E481" s="134">
        <f>SUM(E478:E480)</f>
        <v>12117799.68</v>
      </c>
      <c r="F481" s="135"/>
      <c r="G481" s="135"/>
      <c r="H481" s="134">
        <f>SUM(H478:H480)</f>
        <v>11938725.629999999</v>
      </c>
    </row>
    <row r="482" spans="5:8" ht="15" hidden="1" outlineLevel="1">
      <c r="E482" s="136"/>
      <c r="F482" s="136"/>
      <c r="G482" s="136"/>
      <c r="H482" s="136"/>
    </row>
    <row r="483" ht="12.75" collapsed="1"/>
  </sheetData>
  <sheetProtection/>
  <mergeCells count="10">
    <mergeCell ref="I1:J2"/>
    <mergeCell ref="A3:J3"/>
    <mergeCell ref="A5:A6"/>
    <mergeCell ref="B5:B6"/>
    <mergeCell ref="C5:C6"/>
    <mergeCell ref="D5:D6"/>
    <mergeCell ref="E5:E6"/>
    <mergeCell ref="H5:H6"/>
    <mergeCell ref="I5:I6"/>
    <mergeCell ref="J5:J6"/>
  </mergeCells>
  <printOptions/>
  <pageMargins left="0.7" right="0.7" top="0.75" bottom="0.75" header="0.3" footer="0.3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Wyszyńska</cp:lastModifiedBy>
  <cp:lastPrinted>2014-04-08T08:34:51Z</cp:lastPrinted>
  <dcterms:created xsi:type="dcterms:W3CDTF">2008-02-13T13:38:46Z</dcterms:created>
  <dcterms:modified xsi:type="dcterms:W3CDTF">2014-04-08T08:35:03Z</dcterms:modified>
  <cp:category/>
  <cp:version/>
  <cp:contentType/>
  <cp:contentStatus/>
</cp:coreProperties>
</file>